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20730" windowHeight="11760" activeTab="1"/>
  </bookViews>
  <sheets>
    <sheet name="9-11 ЮНОШИ" sheetId="1" r:id="rId1"/>
    <sheet name="9-11 ДЕВУШКИ" sheetId="4" r:id="rId2"/>
    <sheet name="7-8 ЮНОШИ" sheetId="5" r:id="rId3"/>
    <sheet name="7-8 ДЕВУШКИ" sheetId="6" r:id="rId4"/>
  </sheets>
  <definedNames>
    <definedName name="_xlnm._FilterDatabase" localSheetId="1" hidden="1">'9-11 ДЕВУШКИ'!$C$13:$O$22</definedName>
  </definedNames>
  <calcPr calcId="125725"/>
</workbook>
</file>

<file path=xl/calcChain.xml><?xml version="1.0" encoding="utf-8"?>
<calcChain xmlns="http://schemas.openxmlformats.org/spreadsheetml/2006/main">
  <c r="L21" i="1"/>
  <c r="L23"/>
  <c r="L14"/>
  <c r="L15"/>
  <c r="L17"/>
  <c r="L18"/>
  <c r="L13"/>
  <c r="L19"/>
  <c r="L20"/>
  <c r="L16"/>
  <c r="L22"/>
  <c r="L20" i="4"/>
  <c r="L22"/>
  <c r="L15"/>
  <c r="L16"/>
  <c r="L13"/>
  <c r="L18"/>
  <c r="L17"/>
  <c r="L19"/>
  <c r="L14"/>
  <c r="L21"/>
  <c r="N20"/>
  <c r="N22"/>
  <c r="N15"/>
  <c r="N16"/>
  <c r="N13"/>
  <c r="N18"/>
  <c r="N17"/>
  <c r="N19"/>
  <c r="N14"/>
  <c r="N21"/>
  <c r="N23" i="6"/>
  <c r="N17"/>
  <c r="N13"/>
  <c r="N16"/>
  <c r="N19"/>
  <c r="N14"/>
  <c r="N20"/>
  <c r="N18"/>
  <c r="N15"/>
  <c r="N21"/>
  <c r="L13"/>
  <c r="L16"/>
  <c r="L19"/>
  <c r="L14"/>
  <c r="L20"/>
  <c r="L18"/>
  <c r="L15"/>
  <c r="L17"/>
  <c r="L18" i="5"/>
  <c r="L16"/>
  <c r="L14"/>
  <c r="L20"/>
  <c r="L15"/>
  <c r="L13"/>
  <c r="L17"/>
  <c r="L19"/>
  <c r="N21" i="1"/>
  <c r="N23"/>
  <c r="N14"/>
  <c r="N15"/>
  <c r="N17"/>
  <c r="N18"/>
  <c r="N13"/>
  <c r="N19"/>
  <c r="N20"/>
  <c r="N16"/>
  <c r="N22"/>
  <c r="N22" i="5"/>
  <c r="N18"/>
  <c r="N16"/>
  <c r="N14"/>
  <c r="N20"/>
  <c r="N15"/>
  <c r="N13"/>
  <c r="N17"/>
  <c r="N19"/>
  <c r="J20" i="4"/>
  <c r="O20" s="1"/>
  <c r="J22"/>
  <c r="J15"/>
  <c r="O15" s="1"/>
  <c r="J16"/>
  <c r="J13"/>
  <c r="O13" s="1"/>
  <c r="J18"/>
  <c r="J17"/>
  <c r="O17" s="1"/>
  <c r="J19"/>
  <c r="J14"/>
  <c r="O14" s="1"/>
  <c r="J21"/>
  <c r="J21" i="6"/>
  <c r="J17"/>
  <c r="J13"/>
  <c r="J16"/>
  <c r="J19"/>
  <c r="J14"/>
  <c r="J20"/>
  <c r="J18"/>
  <c r="J15"/>
  <c r="J21" i="1"/>
  <c r="J23"/>
  <c r="J14"/>
  <c r="J15"/>
  <c r="J17"/>
  <c r="J18"/>
  <c r="J13"/>
  <c r="J19"/>
  <c r="J20"/>
  <c r="J16"/>
  <c r="J22"/>
  <c r="J19" i="5"/>
  <c r="J18"/>
  <c r="J16"/>
  <c r="J14"/>
  <c r="J20"/>
  <c r="J15"/>
  <c r="J13"/>
  <c r="J17"/>
  <c r="H21" i="1"/>
  <c r="O21" s="1"/>
  <c r="H23"/>
  <c r="H14"/>
  <c r="O14" s="1"/>
  <c r="H15"/>
  <c r="H17"/>
  <c r="H18"/>
  <c r="H13"/>
  <c r="O13" s="1"/>
  <c r="H19"/>
  <c r="H20"/>
  <c r="O20" s="1"/>
  <c r="H16"/>
  <c r="H22"/>
  <c r="H18" i="6"/>
  <c r="O18" s="1"/>
  <c r="H15"/>
  <c r="O15" s="1"/>
  <c r="H21"/>
  <c r="O21" s="1"/>
  <c r="H23"/>
  <c r="O23" s="1"/>
  <c r="H17"/>
  <c r="O17" s="1"/>
  <c r="H13"/>
  <c r="O13" s="1"/>
  <c r="H16"/>
  <c r="O16" s="1"/>
  <c r="H19"/>
  <c r="O19" s="1"/>
  <c r="H14"/>
  <c r="O14" s="1"/>
  <c r="H20"/>
  <c r="O20" s="1"/>
  <c r="H20" i="4"/>
  <c r="H22"/>
  <c r="O22" s="1"/>
  <c r="H15"/>
  <c r="H16"/>
  <c r="O16" s="1"/>
  <c r="H13"/>
  <c r="H18"/>
  <c r="O18" s="1"/>
  <c r="H17"/>
  <c r="H19"/>
  <c r="O19" s="1"/>
  <c r="H14"/>
  <c r="H21"/>
  <c r="O21" s="1"/>
  <c r="H22" i="6"/>
  <c r="O22" s="1"/>
  <c r="H19" i="5"/>
  <c r="O19" s="1"/>
  <c r="H22"/>
  <c r="O22" s="1"/>
  <c r="H18"/>
  <c r="O18" s="1"/>
  <c r="H16"/>
  <c r="O16" s="1"/>
  <c r="H14"/>
  <c r="O14" s="1"/>
  <c r="H20"/>
  <c r="O20" s="1"/>
  <c r="H15"/>
  <c r="O15" s="1"/>
  <c r="H13"/>
  <c r="O13" s="1"/>
  <c r="H17"/>
  <c r="O17" s="1"/>
  <c r="H21"/>
  <c r="O21" s="1"/>
  <c r="O22" i="1" l="1"/>
  <c r="O17"/>
  <c r="O16"/>
  <c r="O19"/>
  <c r="O18"/>
  <c r="O15"/>
  <c r="O23"/>
</calcChain>
</file>

<file path=xl/sharedStrings.xml><?xml version="1.0" encoding="utf-8"?>
<sst xmlns="http://schemas.openxmlformats.org/spreadsheetml/2006/main" count="340" uniqueCount="140">
  <si>
    <t>оценка жюри</t>
  </si>
  <si>
    <t>баллы</t>
  </si>
  <si>
    <t>ТЕОРИЯ</t>
  </si>
  <si>
    <t>время сек</t>
  </si>
  <si>
    <t>ПРИКЛАДНАЯ ФИЗИЧЕСКАЯ КУЛЬТУРА</t>
  </si>
  <si>
    <t>К         мак.бал</t>
  </si>
  <si>
    <t>М        луч.рез</t>
  </si>
  <si>
    <t>ЛЁГКАЯ     АТЛЕТИКА</t>
  </si>
  <si>
    <t>ГИМНАСТИКА</t>
  </si>
  <si>
    <t>ИТОГОВАЯ сумма баллов</t>
  </si>
  <si>
    <t>Занятое место</t>
  </si>
  <si>
    <t>максимальное количество</t>
  </si>
  <si>
    <t>баллов - 100</t>
  </si>
  <si>
    <t>Ф.И.О. преподавателя</t>
  </si>
  <si>
    <t>Образовательное учреждение</t>
  </si>
  <si>
    <t>Класс</t>
  </si>
  <si>
    <t>Ф.И.О. участника</t>
  </si>
  <si>
    <t>Код</t>
  </si>
  <si>
    <t>№</t>
  </si>
  <si>
    <t>Замечания по содержанию задания:</t>
  </si>
  <si>
    <t>Замечания по проведению олимпиады:</t>
  </si>
  <si>
    <t>Председатель жюри:</t>
  </si>
  <si>
    <t>Члены жюри:</t>
  </si>
  <si>
    <t xml:space="preserve">ПРОТОКОЛ </t>
  </si>
  <si>
    <t>ЗАСЕДАНИЯ ЖЮРИ ОКРУЖНОГО ЭТАПА ВСЕРОССИЙСКОЙ ОЛИМПИАДЫ</t>
  </si>
  <si>
    <t>ШКОЛЬНИКОВ В 2025/2026 ГОДУ</t>
  </si>
  <si>
    <t>ПО ФИЗИЧЕСКОЙ КУЛЬТУРЕ</t>
  </si>
  <si>
    <t>ДАТА: 22.10.2025</t>
  </si>
  <si>
    <t>учащиеся 9-11 классов,  Юноши</t>
  </si>
  <si>
    <t>Федяшов Данила Сергеевич</t>
  </si>
  <si>
    <t>Самсонов Алексей Евгеньевич</t>
  </si>
  <si>
    <t>Козловский Сергей Андреевич</t>
  </si>
  <si>
    <t>Вахрушева Юлия Александровна</t>
  </si>
  <si>
    <t>Викулов Николай Николаевич</t>
  </si>
  <si>
    <t>X=K*Ni/M</t>
  </si>
  <si>
    <t>X=K*M/Ni</t>
  </si>
  <si>
    <t>Пудовкин Андрей Олегович</t>
  </si>
  <si>
    <t>ГБОУ СОШ №10 "ОЦ ЛИК" г.о.Отрадный</t>
  </si>
  <si>
    <t>Бредихина Любовь Владимировна</t>
  </si>
  <si>
    <t>Борисов Илья Константинович</t>
  </si>
  <si>
    <t>Мельникова Людмила Юрьевна</t>
  </si>
  <si>
    <t>Кашин Артём Викторович</t>
  </si>
  <si>
    <t>Заботин Дмитрий Алексеевич</t>
  </si>
  <si>
    <t>ГБОУ гимназия "ОЦ Гармония" г.о.Отрадный</t>
  </si>
  <si>
    <t>ГБОУ СОШ           с.Аверьяновка</t>
  </si>
  <si>
    <t>ГБОУ СОШ               с.Аверьяновка</t>
  </si>
  <si>
    <t>ГБОУ СОШ "ОЦ"          с.Печинино</t>
  </si>
  <si>
    <t>Черванева Любовь Аркадьевна</t>
  </si>
  <si>
    <t>Першин Илья Александрович</t>
  </si>
  <si>
    <t>ГБОУ СОШ №2 "ОЦ"          с.Кинель-Черкассы</t>
  </si>
  <si>
    <t>ГБОУ СОШ №1 "ОЦ"          с.Кинель-Черкассы</t>
  </si>
  <si>
    <t>Филиппов Максим Николаевич</t>
  </si>
  <si>
    <t>Колесников Сергей Владимирович</t>
  </si>
  <si>
    <t>Мироненко Алексей Дмитриевич</t>
  </si>
  <si>
    <t>Романчев Иван Александрович</t>
  </si>
  <si>
    <t>Сорокин Максим Степанович</t>
  </si>
  <si>
    <t>учащиеся 9-11 классов,  Девушки</t>
  </si>
  <si>
    <t>Плотникова Ирина Викторовна</t>
  </si>
  <si>
    <t>Колесникова Елизавета Сергеевна</t>
  </si>
  <si>
    <t>Копытина Ксения Ивановна</t>
  </si>
  <si>
    <t>Гладышева Анна Сергеевна</t>
  </si>
  <si>
    <t>Мячин Виталий Александрович</t>
  </si>
  <si>
    <t>Ерофеева Анастасия Александровна</t>
  </si>
  <si>
    <t>Небогина Дарья Сергеевна</t>
  </si>
  <si>
    <t>ГБОУ СОШ №8 имени С.П.Алексеева  г.о.Отрадный</t>
  </si>
  <si>
    <t>Желенок Ирина Николаевна</t>
  </si>
  <si>
    <t>Проничева Жанна Дмитриевна</t>
  </si>
  <si>
    <t>Якимова Александра Михайловна</t>
  </si>
  <si>
    <t>ГБОУ СОШ "ОЦ"           с.Богатое</t>
  </si>
  <si>
    <t>Левин Владимир Сергеевич</t>
  </si>
  <si>
    <t>Безрукова Валерия Ивановна</t>
  </si>
  <si>
    <t>Варлаганова София Андреевна</t>
  </si>
  <si>
    <t>учащиеся 7-8 классов,  Юноши</t>
  </si>
  <si>
    <t>ГБОУ СОШ "ОЦ"          с.Съезжее</t>
  </si>
  <si>
    <t>Бунтов Даниил Викторович</t>
  </si>
  <si>
    <t>Музурова Татьяна Александровна</t>
  </si>
  <si>
    <t>Попов Алексей Кириллович</t>
  </si>
  <si>
    <t>Крунтяев Александр Юрьевич</t>
  </si>
  <si>
    <t>Монахов Матвей Алексеевич</t>
  </si>
  <si>
    <t>Каторгин Александр Антонович</t>
  </si>
  <si>
    <t>Османкин Артём Викторович</t>
  </si>
  <si>
    <t>Карпова Александра Поликарповна</t>
  </si>
  <si>
    <t>Плаксин Мирослав Николаевич</t>
  </si>
  <si>
    <t>Капитанов Иван Евгеньевич</t>
  </si>
  <si>
    <t>Бирюков Фёдор Дмитриевич</t>
  </si>
  <si>
    <t>ГБОУ СОШ "ОЦ"          с.Кротовка</t>
  </si>
  <si>
    <t>Круглов Сергей Владимирович</t>
  </si>
  <si>
    <t>учащиеся 7-8 классов,  Девушки</t>
  </si>
  <si>
    <t>Токунова Мария Ивановна</t>
  </si>
  <si>
    <t>Гудкова Анастасия Романовна</t>
  </si>
  <si>
    <t>Петрунина Дарья Александровна</t>
  </si>
  <si>
    <t>Проничева Марианна Дмитриевна</t>
  </si>
  <si>
    <t>Корешкова Диана Андреевна</t>
  </si>
  <si>
    <t>Герман Елизавета Евгеньевна</t>
  </si>
  <si>
    <t>Овчинникова Наталья Алексеевна</t>
  </si>
  <si>
    <t>ГБОУ СОШ №3 "ОЦ"          с.Кинель-Черкассы</t>
  </si>
  <si>
    <t>Мухатаев Алексей Александрович</t>
  </si>
  <si>
    <t>Стародумова Анастасия Евгеньевна</t>
  </si>
  <si>
    <t>Артемьева Елизавета Алексеевна</t>
  </si>
  <si>
    <t>Федяшов Андрей Сергеевич</t>
  </si>
  <si>
    <t>Ф9-11-16</t>
  </si>
  <si>
    <t>Ф9-11-20</t>
  </si>
  <si>
    <t>Ф9-11-17</t>
  </si>
  <si>
    <t>Ф9-11-14</t>
  </si>
  <si>
    <t>Ф9-11-21</t>
  </si>
  <si>
    <t>Ф9-11-15</t>
  </si>
  <si>
    <t>Ф9-11-19</t>
  </si>
  <si>
    <t>Ф9-11-13</t>
  </si>
  <si>
    <t>Ф9-11-11</t>
  </si>
  <si>
    <t>Ф9-11-12</t>
  </si>
  <si>
    <t>Ф9-11-18</t>
  </si>
  <si>
    <t>Ф9-11-4</t>
  </si>
  <si>
    <t>Ф9-11-10</t>
  </si>
  <si>
    <t>Ф9-11-3</t>
  </si>
  <si>
    <t>Ф9-11-9</t>
  </si>
  <si>
    <t>Ф9-11-2</t>
  </si>
  <si>
    <t>Ф9-11-7</t>
  </si>
  <si>
    <t>Ф9-11-6</t>
  </si>
  <si>
    <t>Ф9-11-1</t>
  </si>
  <si>
    <t>Ф9-11-5</t>
  </si>
  <si>
    <t>Ф7-8-17</t>
  </si>
  <si>
    <t>Ф7-8-16</t>
  </si>
  <si>
    <t>Ф7-8-15</t>
  </si>
  <si>
    <t>Ф7-8-13</t>
  </si>
  <si>
    <t>Ф7-8-14</t>
  </si>
  <si>
    <t>Ф7-8-12</t>
  </si>
  <si>
    <t>Ф7-8-10</t>
  </si>
  <si>
    <t>Ф7-8-11</t>
  </si>
  <si>
    <t>Ф7-8-6</t>
  </si>
  <si>
    <t>Ф7-8-1</t>
  </si>
  <si>
    <t>Ф7-8-4</t>
  </si>
  <si>
    <t>Ф7-8-2</t>
  </si>
  <si>
    <t>Ф7-8-9</t>
  </si>
  <si>
    <t>Ф7-8-3</t>
  </si>
  <si>
    <t>Леготина Вера Александровна</t>
  </si>
  <si>
    <t>Ф7-8-8</t>
  </si>
  <si>
    <t>Ф7-8-5</t>
  </si>
  <si>
    <t>Ф7-8-7</t>
  </si>
  <si>
    <t>Романчева Мария Александровна</t>
  </si>
  <si>
    <t>Ф9-11-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</si>
</sst>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  <pageSetUpPr fitToPage="1"/>
  </sheetPr>
  <dimension ref="A1:P29"/>
  <sheetViews>
    <sheetView topLeftCell="A9" workbookViewId="0">
      <selection activeCell="B23" sqref="B23"/>
    </sheetView>
  </sheetViews>
  <sheetFormatPr defaultRowHeight="15"/>
  <cols>
    <col min="1" max="1" width="4.140625" customWidth="1"/>
    <col min="2" max="2" width="10.85546875" customWidth="1"/>
    <col min="3" max="3" width="30" customWidth="1"/>
    <col min="4" max="4" width="5.140625" customWidth="1"/>
    <col min="5" max="5" width="30.7109375" customWidth="1"/>
    <col min="6" max="6" width="33" customWidth="1"/>
    <col min="7" max="7" width="7.7109375" style="1" customWidth="1"/>
    <col min="8" max="8" width="9.140625" style="1" customWidth="1"/>
    <col min="9" max="9" width="9.140625" style="1"/>
    <col min="10" max="10" width="8.85546875" style="1" customWidth="1"/>
    <col min="11" max="11" width="9.140625" customWidth="1"/>
    <col min="12" max="12" width="8.5703125" customWidth="1"/>
    <col min="15" max="15" width="14.42578125" customWidth="1"/>
  </cols>
  <sheetData>
    <row r="1" spans="1:16">
      <c r="A1" s="4"/>
      <c r="B1" s="4"/>
      <c r="C1" s="4"/>
      <c r="D1" s="4"/>
      <c r="E1" s="5" t="s">
        <v>23</v>
      </c>
      <c r="F1" s="4"/>
      <c r="G1" s="6"/>
      <c r="H1" s="6"/>
      <c r="I1" s="6"/>
      <c r="J1" s="6"/>
      <c r="K1" s="4"/>
      <c r="L1" s="4"/>
      <c r="M1" s="4"/>
      <c r="N1" s="4"/>
      <c r="O1" s="4"/>
      <c r="P1" s="4"/>
    </row>
    <row r="2" spans="1:16">
      <c r="A2" s="4"/>
      <c r="B2" s="4"/>
      <c r="C2" s="4"/>
      <c r="D2" s="4"/>
      <c r="E2" s="7" t="s">
        <v>24</v>
      </c>
      <c r="F2" s="4"/>
      <c r="G2" s="6"/>
      <c r="H2" s="6"/>
      <c r="I2" s="6"/>
      <c r="J2" s="6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7" t="s">
        <v>25</v>
      </c>
      <c r="F3" s="4"/>
      <c r="G3" s="6"/>
      <c r="H3" s="6"/>
      <c r="I3" s="6"/>
      <c r="J3" s="6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7" t="s">
        <v>26</v>
      </c>
      <c r="F4" s="4"/>
      <c r="G4" s="6"/>
      <c r="H4" s="6"/>
      <c r="I4" s="6"/>
      <c r="J4" s="6"/>
      <c r="K4" s="4"/>
      <c r="L4" s="4"/>
      <c r="M4" s="4"/>
      <c r="N4" s="4"/>
      <c r="O4" s="4"/>
      <c r="P4" s="4"/>
    </row>
    <row r="5" spans="1:16">
      <c r="A5" s="4"/>
      <c r="B5" s="4"/>
      <c r="C5" s="4"/>
      <c r="D5" s="4"/>
      <c r="E5" s="7" t="s">
        <v>27</v>
      </c>
      <c r="F5" s="4"/>
      <c r="G5" s="6"/>
      <c r="H5" s="6"/>
      <c r="I5" s="6"/>
      <c r="J5" s="6"/>
      <c r="K5" s="8"/>
      <c r="L5" s="8"/>
      <c r="M5" s="4"/>
      <c r="N5" s="4"/>
      <c r="O5" s="4"/>
      <c r="P5" s="4"/>
    </row>
    <row r="6" spans="1:16">
      <c r="A6" s="4"/>
      <c r="B6" s="4"/>
      <c r="C6" s="4"/>
      <c r="D6" s="4"/>
      <c r="E6" s="4"/>
      <c r="F6" s="4"/>
      <c r="G6" s="6"/>
      <c r="H6" s="6"/>
      <c r="I6" s="6"/>
      <c r="J6" s="6"/>
      <c r="K6" s="4"/>
      <c r="L6" s="4"/>
      <c r="M6" s="4"/>
      <c r="N6" s="4"/>
      <c r="O6" s="4"/>
      <c r="P6" s="4"/>
    </row>
    <row r="7" spans="1:16">
      <c r="A7" s="4"/>
      <c r="B7" s="4"/>
      <c r="C7" s="4"/>
      <c r="D7" s="9" t="s">
        <v>28</v>
      </c>
      <c r="E7" s="4"/>
      <c r="F7" s="4"/>
      <c r="G7" s="6"/>
      <c r="H7" s="24" t="s">
        <v>34</v>
      </c>
      <c r="I7" s="6"/>
      <c r="J7" s="24" t="s">
        <v>35</v>
      </c>
      <c r="K7" s="4"/>
      <c r="L7" s="24" t="s">
        <v>35</v>
      </c>
      <c r="M7" s="4"/>
      <c r="N7" s="24" t="s">
        <v>34</v>
      </c>
      <c r="O7" s="10" t="s">
        <v>11</v>
      </c>
      <c r="P7" s="4"/>
    </row>
    <row r="8" spans="1:16" ht="12.75" customHeight="1">
      <c r="A8" s="4"/>
      <c r="B8" s="4"/>
      <c r="C8" s="4"/>
      <c r="D8" s="4"/>
      <c r="E8" s="4"/>
      <c r="F8" s="4"/>
      <c r="G8" s="6"/>
      <c r="H8" s="6"/>
      <c r="I8" s="6"/>
      <c r="J8" s="6"/>
      <c r="K8" s="4"/>
      <c r="L8" s="4"/>
      <c r="M8" s="4"/>
      <c r="N8" s="4"/>
      <c r="O8" s="10" t="s">
        <v>12</v>
      </c>
      <c r="P8" s="4"/>
    </row>
    <row r="9" spans="1:16" ht="43.5" customHeight="1">
      <c r="A9" s="38" t="s">
        <v>18</v>
      </c>
      <c r="B9" s="38" t="s">
        <v>17</v>
      </c>
      <c r="C9" s="38" t="s">
        <v>16</v>
      </c>
      <c r="D9" s="38" t="s">
        <v>15</v>
      </c>
      <c r="E9" s="34" t="s">
        <v>14</v>
      </c>
      <c r="F9" s="38" t="s">
        <v>13</v>
      </c>
      <c r="G9" s="38" t="s">
        <v>2</v>
      </c>
      <c r="H9" s="38"/>
      <c r="I9" s="34" t="s">
        <v>4</v>
      </c>
      <c r="J9" s="34"/>
      <c r="K9" s="34" t="s">
        <v>7</v>
      </c>
      <c r="L9" s="34"/>
      <c r="M9" s="38" t="s">
        <v>8</v>
      </c>
      <c r="N9" s="38"/>
      <c r="O9" s="34" t="s">
        <v>9</v>
      </c>
      <c r="P9" s="35" t="s">
        <v>10</v>
      </c>
    </row>
    <row r="10" spans="1:16" ht="43.5" customHeight="1">
      <c r="A10" s="38"/>
      <c r="B10" s="38"/>
      <c r="C10" s="38"/>
      <c r="D10" s="38"/>
      <c r="E10" s="34"/>
      <c r="F10" s="38"/>
      <c r="G10" s="11" t="s">
        <v>5</v>
      </c>
      <c r="H10" s="11" t="s">
        <v>6</v>
      </c>
      <c r="I10" s="11" t="s">
        <v>5</v>
      </c>
      <c r="J10" s="11" t="s">
        <v>6</v>
      </c>
      <c r="K10" s="11" t="s">
        <v>5</v>
      </c>
      <c r="L10" s="11" t="s">
        <v>6</v>
      </c>
      <c r="M10" s="11" t="s">
        <v>5</v>
      </c>
      <c r="N10" s="11" t="s">
        <v>6</v>
      </c>
      <c r="O10" s="34"/>
      <c r="P10" s="36"/>
    </row>
    <row r="11" spans="1:16" ht="21" customHeight="1">
      <c r="A11" s="38"/>
      <c r="B11" s="38"/>
      <c r="C11" s="38"/>
      <c r="D11" s="38"/>
      <c r="E11" s="34"/>
      <c r="F11" s="38"/>
      <c r="G11" s="12">
        <v>20</v>
      </c>
      <c r="H11" s="13">
        <v>53</v>
      </c>
      <c r="I11" s="14">
        <v>25</v>
      </c>
      <c r="J11" s="11">
        <v>59.07</v>
      </c>
      <c r="K11" s="12">
        <v>25</v>
      </c>
      <c r="L11" s="13">
        <v>176.1</v>
      </c>
      <c r="M11" s="14">
        <v>30</v>
      </c>
      <c r="N11" s="11">
        <v>10</v>
      </c>
      <c r="O11" s="34"/>
      <c r="P11" s="36"/>
    </row>
    <row r="12" spans="1:16" ht="30">
      <c r="A12" s="38"/>
      <c r="B12" s="38"/>
      <c r="C12" s="38"/>
      <c r="D12" s="38"/>
      <c r="E12" s="34"/>
      <c r="F12" s="38"/>
      <c r="G12" s="15" t="s">
        <v>0</v>
      </c>
      <c r="H12" s="16" t="s">
        <v>1</v>
      </c>
      <c r="I12" s="15" t="s">
        <v>3</v>
      </c>
      <c r="J12" s="16" t="s">
        <v>1</v>
      </c>
      <c r="K12" s="15" t="s">
        <v>3</v>
      </c>
      <c r="L12" s="16" t="s">
        <v>1</v>
      </c>
      <c r="M12" s="15" t="s">
        <v>0</v>
      </c>
      <c r="N12" s="16" t="s">
        <v>1</v>
      </c>
      <c r="O12" s="34"/>
      <c r="P12" s="37"/>
    </row>
    <row r="13" spans="1:16" ht="30">
      <c r="A13" s="18">
        <v>1</v>
      </c>
      <c r="B13" s="28" t="s">
        <v>110</v>
      </c>
      <c r="C13" s="32" t="s">
        <v>36</v>
      </c>
      <c r="D13" s="21">
        <v>11</v>
      </c>
      <c r="E13" s="25" t="s">
        <v>37</v>
      </c>
      <c r="F13" s="20" t="s">
        <v>38</v>
      </c>
      <c r="G13" s="21">
        <v>38</v>
      </c>
      <c r="H13" s="29">
        <f t="shared" ref="H13:H23" si="0">20*G13/53</f>
        <v>14.339622641509434</v>
      </c>
      <c r="I13" s="21">
        <v>59.56</v>
      </c>
      <c r="J13" s="29">
        <f t="shared" ref="J13:J23" si="1">25*59.07/I13</f>
        <v>24.794325050369373</v>
      </c>
      <c r="K13" s="21">
        <v>176.1</v>
      </c>
      <c r="L13" s="16">
        <f t="shared" ref="L13:L23" si="2">25*176.1/K13</f>
        <v>25</v>
      </c>
      <c r="M13" s="21">
        <v>10</v>
      </c>
      <c r="N13" s="16">
        <f t="shared" ref="N13:N23" si="3">30*M13/10</f>
        <v>30</v>
      </c>
      <c r="O13" s="31">
        <f t="shared" ref="O13:O23" si="4">H13+J13+L13+N13</f>
        <v>94.133947691878802</v>
      </c>
      <c r="P13" s="17">
        <v>1</v>
      </c>
    </row>
    <row r="14" spans="1:16" ht="30">
      <c r="A14" s="18">
        <v>2</v>
      </c>
      <c r="B14" s="28" t="s">
        <v>104</v>
      </c>
      <c r="C14" s="20" t="s">
        <v>53</v>
      </c>
      <c r="D14" s="21">
        <v>11</v>
      </c>
      <c r="E14" s="25" t="s">
        <v>50</v>
      </c>
      <c r="F14" s="20" t="s">
        <v>52</v>
      </c>
      <c r="G14" s="21">
        <v>36</v>
      </c>
      <c r="H14" s="29">
        <f t="shared" si="0"/>
        <v>13.584905660377359</v>
      </c>
      <c r="I14" s="21">
        <v>64.61</v>
      </c>
      <c r="J14" s="29">
        <f t="shared" si="1"/>
        <v>22.856368983129546</v>
      </c>
      <c r="K14" s="21">
        <v>187.8</v>
      </c>
      <c r="L14" s="27">
        <f t="shared" si="2"/>
        <v>23.44249201277955</v>
      </c>
      <c r="M14" s="21">
        <v>9.6</v>
      </c>
      <c r="N14" s="27">
        <f t="shared" si="3"/>
        <v>28.8</v>
      </c>
      <c r="O14" s="31">
        <f t="shared" si="4"/>
        <v>88.683766656286451</v>
      </c>
      <c r="P14" s="21">
        <v>2</v>
      </c>
    </row>
    <row r="15" spans="1:16" ht="30">
      <c r="A15" s="18">
        <v>3</v>
      </c>
      <c r="B15" s="28" t="s">
        <v>103</v>
      </c>
      <c r="C15" s="32" t="s">
        <v>54</v>
      </c>
      <c r="D15" s="21">
        <v>11</v>
      </c>
      <c r="E15" s="25" t="s">
        <v>50</v>
      </c>
      <c r="F15" s="20" t="s">
        <v>52</v>
      </c>
      <c r="G15" s="21">
        <v>24.5</v>
      </c>
      <c r="H15" s="29">
        <f t="shared" si="0"/>
        <v>9.2452830188679247</v>
      </c>
      <c r="I15" s="21">
        <v>59.07</v>
      </c>
      <c r="J15" s="29">
        <f t="shared" si="1"/>
        <v>25</v>
      </c>
      <c r="K15" s="21">
        <v>194.8</v>
      </c>
      <c r="L15" s="27">
        <f t="shared" si="2"/>
        <v>22.600102669404517</v>
      </c>
      <c r="M15" s="21">
        <v>10</v>
      </c>
      <c r="N15" s="27">
        <f t="shared" si="3"/>
        <v>30</v>
      </c>
      <c r="O15" s="31">
        <f t="shared" si="4"/>
        <v>86.845385688272444</v>
      </c>
      <c r="P15" s="21">
        <v>3</v>
      </c>
    </row>
    <row r="16" spans="1:16" ht="30">
      <c r="A16" s="18">
        <v>4</v>
      </c>
      <c r="B16" s="28" t="s">
        <v>108</v>
      </c>
      <c r="C16" s="20" t="s">
        <v>42</v>
      </c>
      <c r="D16" s="21">
        <v>8</v>
      </c>
      <c r="E16" s="25" t="s">
        <v>43</v>
      </c>
      <c r="F16" s="20" t="s">
        <v>47</v>
      </c>
      <c r="G16" s="21">
        <v>28.5</v>
      </c>
      <c r="H16" s="29">
        <f t="shared" si="0"/>
        <v>10.754716981132075</v>
      </c>
      <c r="I16" s="21">
        <v>61.1</v>
      </c>
      <c r="J16" s="29">
        <f t="shared" si="1"/>
        <v>24.169394435351883</v>
      </c>
      <c r="K16" s="21">
        <v>214.9</v>
      </c>
      <c r="L16" s="27">
        <f t="shared" si="2"/>
        <v>20.486272684969752</v>
      </c>
      <c r="M16" s="21">
        <v>9.9</v>
      </c>
      <c r="N16" s="27">
        <f t="shared" si="3"/>
        <v>29.7</v>
      </c>
      <c r="O16" s="29">
        <f t="shared" si="4"/>
        <v>85.110384101453718</v>
      </c>
      <c r="P16" s="21">
        <v>4</v>
      </c>
    </row>
    <row r="17" spans="1:16" ht="30">
      <c r="A17" s="18">
        <v>5</v>
      </c>
      <c r="B17" s="28" t="s">
        <v>105</v>
      </c>
      <c r="C17" s="20" t="s">
        <v>55</v>
      </c>
      <c r="D17" s="21">
        <v>11</v>
      </c>
      <c r="E17" s="25" t="s">
        <v>50</v>
      </c>
      <c r="F17" s="20" t="s">
        <v>52</v>
      </c>
      <c r="G17" s="21">
        <v>34</v>
      </c>
      <c r="H17" s="29">
        <f t="shared" si="0"/>
        <v>12.830188679245284</v>
      </c>
      <c r="I17" s="21">
        <v>74.63</v>
      </c>
      <c r="J17" s="29">
        <f t="shared" si="1"/>
        <v>19.787618920005361</v>
      </c>
      <c r="K17" s="21">
        <v>188</v>
      </c>
      <c r="L17" s="27">
        <f t="shared" si="2"/>
        <v>23.417553191489361</v>
      </c>
      <c r="M17" s="21">
        <v>9.5</v>
      </c>
      <c r="N17" s="27">
        <f t="shared" si="3"/>
        <v>28.5</v>
      </c>
      <c r="O17" s="29">
        <f t="shared" si="4"/>
        <v>84.535360790740015</v>
      </c>
      <c r="P17" s="21">
        <v>5</v>
      </c>
    </row>
    <row r="18" spans="1:16" ht="30">
      <c r="A18" s="18">
        <v>6</v>
      </c>
      <c r="B18" s="28" t="s">
        <v>106</v>
      </c>
      <c r="C18" s="20" t="s">
        <v>48</v>
      </c>
      <c r="D18" s="21">
        <v>11</v>
      </c>
      <c r="E18" s="25" t="s">
        <v>49</v>
      </c>
      <c r="F18" s="20" t="s">
        <v>51</v>
      </c>
      <c r="G18" s="21">
        <v>29</v>
      </c>
      <c r="H18" s="29">
        <f t="shared" si="0"/>
        <v>10.943396226415095</v>
      </c>
      <c r="I18" s="21">
        <v>64.790000000000006</v>
      </c>
      <c r="J18" s="29">
        <f t="shared" si="1"/>
        <v>22.792869269949065</v>
      </c>
      <c r="K18" s="21">
        <v>217.2</v>
      </c>
      <c r="L18" s="27">
        <f t="shared" si="2"/>
        <v>20.269337016574585</v>
      </c>
      <c r="M18" s="21">
        <v>9.6999999999999993</v>
      </c>
      <c r="N18" s="27">
        <f t="shared" si="3"/>
        <v>29.1</v>
      </c>
      <c r="O18" s="29">
        <f t="shared" si="4"/>
        <v>83.105602512938759</v>
      </c>
      <c r="P18" s="21">
        <v>6</v>
      </c>
    </row>
    <row r="19" spans="1:16" ht="30">
      <c r="A19" s="18">
        <v>7</v>
      </c>
      <c r="B19" s="28" t="s">
        <v>107</v>
      </c>
      <c r="C19" s="20" t="s">
        <v>39</v>
      </c>
      <c r="D19" s="21">
        <v>9</v>
      </c>
      <c r="E19" s="25" t="s">
        <v>37</v>
      </c>
      <c r="F19" s="20" t="s">
        <v>40</v>
      </c>
      <c r="G19" s="21">
        <v>16</v>
      </c>
      <c r="H19" s="29">
        <f t="shared" si="0"/>
        <v>6.0377358490566042</v>
      </c>
      <c r="I19" s="21">
        <v>64.260000000000005</v>
      </c>
      <c r="J19" s="29">
        <f t="shared" si="1"/>
        <v>22.980859010270773</v>
      </c>
      <c r="K19" s="21">
        <v>197</v>
      </c>
      <c r="L19" s="27">
        <f t="shared" si="2"/>
        <v>22.347715736040609</v>
      </c>
      <c r="M19" s="21">
        <v>9.8000000000000007</v>
      </c>
      <c r="N19" s="27">
        <f t="shared" si="3"/>
        <v>29.4</v>
      </c>
      <c r="O19" s="29">
        <f t="shared" si="4"/>
        <v>80.766310595367997</v>
      </c>
      <c r="P19" s="21">
        <v>7</v>
      </c>
    </row>
    <row r="20" spans="1:16" ht="30">
      <c r="A20" s="18">
        <v>8</v>
      </c>
      <c r="B20" s="28" t="s">
        <v>109</v>
      </c>
      <c r="C20" s="20" t="s">
        <v>41</v>
      </c>
      <c r="D20" s="21">
        <v>9</v>
      </c>
      <c r="E20" s="25" t="s">
        <v>37</v>
      </c>
      <c r="F20" s="20" t="s">
        <v>40</v>
      </c>
      <c r="G20" s="21">
        <v>17.5</v>
      </c>
      <c r="H20" s="29">
        <f t="shared" si="0"/>
        <v>6.6037735849056602</v>
      </c>
      <c r="I20" s="21">
        <v>65.53</v>
      </c>
      <c r="J20" s="29">
        <f t="shared" si="1"/>
        <v>22.535479932855182</v>
      </c>
      <c r="K20" s="21">
        <v>202</v>
      </c>
      <c r="L20" s="27">
        <f t="shared" si="2"/>
        <v>21.794554455445546</v>
      </c>
      <c r="M20" s="21">
        <v>9.8000000000000007</v>
      </c>
      <c r="N20" s="27">
        <f t="shared" si="3"/>
        <v>29.4</v>
      </c>
      <c r="O20" s="29">
        <f t="shared" si="4"/>
        <v>80.333807973206376</v>
      </c>
      <c r="P20" s="21">
        <v>8</v>
      </c>
    </row>
    <row r="21" spans="1:16" ht="30">
      <c r="A21" s="18">
        <v>9</v>
      </c>
      <c r="B21" s="28" t="s">
        <v>101</v>
      </c>
      <c r="C21" s="20" t="s">
        <v>29</v>
      </c>
      <c r="D21" s="21">
        <v>9</v>
      </c>
      <c r="E21" s="25" t="s">
        <v>46</v>
      </c>
      <c r="F21" s="20" t="s">
        <v>30</v>
      </c>
      <c r="G21" s="21">
        <v>16</v>
      </c>
      <c r="H21" s="29">
        <f t="shared" si="0"/>
        <v>6.0377358490566042</v>
      </c>
      <c r="I21" s="21">
        <v>88.87</v>
      </c>
      <c r="J21" s="29">
        <f t="shared" si="1"/>
        <v>16.616968605828738</v>
      </c>
      <c r="K21" s="21">
        <v>218.2</v>
      </c>
      <c r="L21" s="27">
        <f t="shared" si="2"/>
        <v>20.176443629697527</v>
      </c>
      <c r="M21" s="21">
        <v>9</v>
      </c>
      <c r="N21" s="27">
        <f t="shared" si="3"/>
        <v>27</v>
      </c>
      <c r="O21" s="29">
        <f t="shared" si="4"/>
        <v>69.831148084582864</v>
      </c>
      <c r="P21" s="21">
        <v>9</v>
      </c>
    </row>
    <row r="22" spans="1:16" ht="30">
      <c r="A22" s="18">
        <v>10</v>
      </c>
      <c r="B22" s="28" t="s">
        <v>100</v>
      </c>
      <c r="C22" s="20" t="s">
        <v>33</v>
      </c>
      <c r="D22" s="21">
        <v>9</v>
      </c>
      <c r="E22" s="25" t="s">
        <v>45</v>
      </c>
      <c r="F22" s="20" t="s">
        <v>32</v>
      </c>
      <c r="G22" s="15">
        <v>17.5</v>
      </c>
      <c r="H22" s="29">
        <f t="shared" si="0"/>
        <v>6.6037735849056602</v>
      </c>
      <c r="I22" s="15">
        <v>98.78</v>
      </c>
      <c r="J22" s="29">
        <f t="shared" si="1"/>
        <v>14.949888641425389</v>
      </c>
      <c r="K22" s="15">
        <v>219.6</v>
      </c>
      <c r="L22" s="27">
        <f t="shared" si="2"/>
        <v>20.047814207650273</v>
      </c>
      <c r="M22" s="15">
        <v>7.3</v>
      </c>
      <c r="N22" s="27">
        <f t="shared" si="3"/>
        <v>21.9</v>
      </c>
      <c r="O22" s="29">
        <f t="shared" si="4"/>
        <v>63.501476433981317</v>
      </c>
      <c r="P22" s="21">
        <v>10</v>
      </c>
    </row>
    <row r="23" spans="1:16" ht="30">
      <c r="A23" s="18">
        <v>11</v>
      </c>
      <c r="B23" s="28" t="s">
        <v>102</v>
      </c>
      <c r="C23" s="20" t="s">
        <v>31</v>
      </c>
      <c r="D23" s="21">
        <v>9</v>
      </c>
      <c r="E23" s="25" t="s">
        <v>44</v>
      </c>
      <c r="F23" s="20" t="s">
        <v>32</v>
      </c>
      <c r="G23" s="21">
        <v>9.5</v>
      </c>
      <c r="H23" s="29">
        <f t="shared" si="0"/>
        <v>3.5849056603773586</v>
      </c>
      <c r="I23" s="21">
        <v>113.75</v>
      </c>
      <c r="J23" s="29">
        <f t="shared" si="1"/>
        <v>12.982417582417582</v>
      </c>
      <c r="K23" s="21">
        <v>233.7</v>
      </c>
      <c r="L23" s="27">
        <f t="shared" si="2"/>
        <v>18.838254172015404</v>
      </c>
      <c r="M23" s="21">
        <v>7.5</v>
      </c>
      <c r="N23" s="27">
        <f t="shared" si="3"/>
        <v>22.5</v>
      </c>
      <c r="O23" s="29">
        <f t="shared" si="4"/>
        <v>57.905577414810345</v>
      </c>
      <c r="P23" s="21">
        <v>11</v>
      </c>
    </row>
    <row r="24" spans="1:16">
      <c r="A24" s="18">
        <v>12</v>
      </c>
      <c r="B24" s="19"/>
      <c r="C24" s="26"/>
      <c r="D24" s="26"/>
      <c r="E24" s="26"/>
      <c r="F24" s="26"/>
      <c r="G24" s="21"/>
      <c r="H24" s="23"/>
      <c r="I24" s="21"/>
      <c r="J24" s="23"/>
      <c r="K24" s="21"/>
      <c r="L24" s="23"/>
      <c r="M24" s="21"/>
      <c r="N24" s="23"/>
      <c r="O24" s="23"/>
      <c r="P24" s="21"/>
    </row>
    <row r="25" spans="1:16">
      <c r="A25" s="2" t="s">
        <v>19</v>
      </c>
      <c r="G25"/>
      <c r="H25"/>
      <c r="I25"/>
      <c r="J25"/>
    </row>
    <row r="26" spans="1:16">
      <c r="A26" s="2" t="s">
        <v>20</v>
      </c>
      <c r="G26"/>
      <c r="H26"/>
      <c r="I26"/>
      <c r="J26"/>
    </row>
    <row r="27" spans="1:16">
      <c r="A27" s="2" t="s">
        <v>21</v>
      </c>
      <c r="G27"/>
      <c r="H27"/>
      <c r="I27"/>
      <c r="J27"/>
    </row>
    <row r="28" spans="1:16">
      <c r="A28" s="2" t="s">
        <v>22</v>
      </c>
      <c r="G28"/>
      <c r="H28"/>
      <c r="I28"/>
      <c r="J28"/>
    </row>
    <row r="29" spans="1:16">
      <c r="D29" s="1"/>
      <c r="F29" s="3"/>
    </row>
  </sheetData>
  <sortState ref="C13:O23">
    <sortCondition descending="1" ref="O13:O23"/>
  </sortState>
  <mergeCells count="12">
    <mergeCell ref="O9:O12"/>
    <mergeCell ref="P9:P12"/>
    <mergeCell ref="A9:A12"/>
    <mergeCell ref="G9:H9"/>
    <mergeCell ref="I9:J9"/>
    <mergeCell ref="K9:L9"/>
    <mergeCell ref="M9:N9"/>
    <mergeCell ref="F9:F12"/>
    <mergeCell ref="E9:E12"/>
    <mergeCell ref="D9:D12"/>
    <mergeCell ref="C9:C12"/>
    <mergeCell ref="B9:B12"/>
  </mergeCells>
  <pageMargins left="0.19685039370078741" right="0.19685039370078741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P29"/>
  <sheetViews>
    <sheetView tabSelected="1" topLeftCell="D7" workbookViewId="0">
      <selection activeCell="C14" sqref="C14:C16"/>
    </sheetView>
  </sheetViews>
  <sheetFormatPr defaultRowHeight="15"/>
  <cols>
    <col min="1" max="1" width="4.140625" customWidth="1"/>
    <col min="2" max="2" width="11.28515625" customWidth="1"/>
    <col min="3" max="3" width="34.140625" customWidth="1"/>
    <col min="4" max="4" width="5.140625" customWidth="1"/>
    <col min="5" max="5" width="26.85546875" customWidth="1"/>
    <col min="6" max="6" width="33" customWidth="1"/>
    <col min="7" max="7" width="9.140625" style="1"/>
    <col min="8" max="8" width="9.140625" style="1" customWidth="1"/>
    <col min="9" max="9" width="9.140625" style="1"/>
    <col min="10" max="10" width="8.5703125" style="1" customWidth="1"/>
    <col min="11" max="11" width="9.140625" customWidth="1"/>
    <col min="12" max="12" width="8.5703125" customWidth="1"/>
    <col min="15" max="15" width="14.42578125" customWidth="1"/>
  </cols>
  <sheetData>
    <row r="1" spans="1:16">
      <c r="A1" s="4"/>
      <c r="B1" s="4"/>
      <c r="C1" s="4"/>
      <c r="D1" s="4"/>
      <c r="E1" s="5" t="s">
        <v>23</v>
      </c>
      <c r="F1" s="4"/>
      <c r="G1" s="6"/>
      <c r="H1" s="6"/>
      <c r="I1" s="6"/>
      <c r="J1" s="6"/>
      <c r="K1" s="4"/>
      <c r="L1" s="4"/>
      <c r="M1" s="4"/>
      <c r="N1" s="4"/>
      <c r="O1" s="4"/>
      <c r="P1" s="4"/>
    </row>
    <row r="2" spans="1:16">
      <c r="A2" s="4"/>
      <c r="B2" s="4"/>
      <c r="C2" s="4"/>
      <c r="D2" s="4"/>
      <c r="E2" s="7" t="s">
        <v>24</v>
      </c>
      <c r="F2" s="4"/>
      <c r="G2" s="6"/>
      <c r="H2" s="6"/>
      <c r="I2" s="6"/>
      <c r="J2" s="6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7" t="s">
        <v>25</v>
      </c>
      <c r="F3" s="4"/>
      <c r="G3" s="6"/>
      <c r="H3" s="6"/>
      <c r="I3" s="6"/>
      <c r="J3" s="6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7" t="s">
        <v>26</v>
      </c>
      <c r="F4" s="4"/>
      <c r="G4" s="6"/>
      <c r="H4" s="6"/>
      <c r="I4" s="6"/>
      <c r="J4" s="6"/>
      <c r="K4" s="4"/>
      <c r="L4" s="4"/>
      <c r="M4" s="4"/>
      <c r="N4" s="4"/>
      <c r="O4" s="4"/>
      <c r="P4" s="4"/>
    </row>
    <row r="5" spans="1:16">
      <c r="A5" s="4"/>
      <c r="B5" s="4"/>
      <c r="C5" s="4"/>
      <c r="D5" s="4"/>
      <c r="E5" s="7" t="s">
        <v>27</v>
      </c>
      <c r="F5" s="4"/>
      <c r="G5" s="6"/>
      <c r="H5" s="6"/>
      <c r="I5" s="6"/>
      <c r="J5" s="6"/>
      <c r="K5" s="8"/>
      <c r="L5" s="8"/>
      <c r="M5" s="4"/>
      <c r="N5" s="4"/>
      <c r="O5" s="4"/>
      <c r="P5" s="4"/>
    </row>
    <row r="6" spans="1:16">
      <c r="A6" s="4"/>
      <c r="B6" s="4"/>
      <c r="C6" s="4"/>
      <c r="D6" s="4"/>
      <c r="E6" s="4"/>
      <c r="F6" s="4"/>
      <c r="G6" s="6"/>
      <c r="H6" s="6"/>
      <c r="I6" s="6"/>
      <c r="J6" s="6"/>
      <c r="K6" s="4"/>
      <c r="L6" s="4"/>
      <c r="M6" s="4"/>
      <c r="N6" s="4"/>
      <c r="O6" s="4"/>
      <c r="P6" s="4"/>
    </row>
    <row r="7" spans="1:16">
      <c r="A7" s="4"/>
      <c r="B7" s="4"/>
      <c r="C7" s="4"/>
      <c r="D7" s="9" t="s">
        <v>56</v>
      </c>
      <c r="E7" s="4"/>
      <c r="F7" s="4"/>
      <c r="G7" s="6"/>
      <c r="H7" s="24" t="s">
        <v>34</v>
      </c>
      <c r="I7" s="6"/>
      <c r="J7" s="24" t="s">
        <v>35</v>
      </c>
      <c r="K7" s="4"/>
      <c r="L7" s="24" t="s">
        <v>35</v>
      </c>
      <c r="M7" s="4"/>
      <c r="N7" s="24" t="s">
        <v>34</v>
      </c>
      <c r="O7" s="10" t="s">
        <v>11</v>
      </c>
      <c r="P7" s="4"/>
    </row>
    <row r="8" spans="1:16" ht="12.75" customHeight="1">
      <c r="A8" s="4"/>
      <c r="B8" s="4"/>
      <c r="C8" s="4"/>
      <c r="D8" s="4"/>
      <c r="E8" s="4"/>
      <c r="F8" s="4"/>
      <c r="G8" s="6"/>
      <c r="H8" s="6"/>
      <c r="I8" s="6"/>
      <c r="J8" s="6"/>
      <c r="K8" s="4"/>
      <c r="L8" s="4"/>
      <c r="M8" s="4"/>
      <c r="N8" s="4"/>
      <c r="O8" s="10" t="s">
        <v>12</v>
      </c>
      <c r="P8" s="4"/>
    </row>
    <row r="9" spans="1:16" ht="43.5" customHeight="1">
      <c r="A9" s="38" t="s">
        <v>18</v>
      </c>
      <c r="B9" s="38" t="s">
        <v>17</v>
      </c>
      <c r="C9" s="38" t="s">
        <v>16</v>
      </c>
      <c r="D9" s="38" t="s">
        <v>15</v>
      </c>
      <c r="E9" s="34" t="s">
        <v>14</v>
      </c>
      <c r="F9" s="38" t="s">
        <v>13</v>
      </c>
      <c r="G9" s="38" t="s">
        <v>2</v>
      </c>
      <c r="H9" s="38"/>
      <c r="I9" s="34" t="s">
        <v>4</v>
      </c>
      <c r="J9" s="34"/>
      <c r="K9" s="34" t="s">
        <v>7</v>
      </c>
      <c r="L9" s="34"/>
      <c r="M9" s="38" t="s">
        <v>8</v>
      </c>
      <c r="N9" s="38"/>
      <c r="O9" s="34" t="s">
        <v>9</v>
      </c>
      <c r="P9" s="35" t="s">
        <v>10</v>
      </c>
    </row>
    <row r="10" spans="1:16" ht="43.5" customHeight="1">
      <c r="A10" s="38"/>
      <c r="B10" s="38"/>
      <c r="C10" s="38"/>
      <c r="D10" s="38"/>
      <c r="E10" s="34"/>
      <c r="F10" s="38"/>
      <c r="G10" s="11" t="s">
        <v>5</v>
      </c>
      <c r="H10" s="11" t="s">
        <v>6</v>
      </c>
      <c r="I10" s="11" t="s">
        <v>5</v>
      </c>
      <c r="J10" s="11" t="s">
        <v>6</v>
      </c>
      <c r="K10" s="11" t="s">
        <v>5</v>
      </c>
      <c r="L10" s="11" t="s">
        <v>6</v>
      </c>
      <c r="M10" s="11" t="s">
        <v>5</v>
      </c>
      <c r="N10" s="11" t="s">
        <v>6</v>
      </c>
      <c r="O10" s="34"/>
      <c r="P10" s="36"/>
    </row>
    <row r="11" spans="1:16" ht="21" customHeight="1">
      <c r="A11" s="38"/>
      <c r="B11" s="38"/>
      <c r="C11" s="38"/>
      <c r="D11" s="38"/>
      <c r="E11" s="34"/>
      <c r="F11" s="38"/>
      <c r="G11" s="12">
        <v>20</v>
      </c>
      <c r="H11" s="13">
        <v>53</v>
      </c>
      <c r="I11" s="14">
        <v>25</v>
      </c>
      <c r="J11" s="11">
        <v>62.5</v>
      </c>
      <c r="K11" s="12">
        <v>25</v>
      </c>
      <c r="L11" s="13">
        <v>217.9</v>
      </c>
      <c r="M11" s="14">
        <v>30</v>
      </c>
      <c r="N11" s="11">
        <v>10</v>
      </c>
      <c r="O11" s="34"/>
      <c r="P11" s="36"/>
    </row>
    <row r="12" spans="1:16" ht="30">
      <c r="A12" s="38"/>
      <c r="B12" s="38"/>
      <c r="C12" s="38"/>
      <c r="D12" s="38"/>
      <c r="E12" s="34"/>
      <c r="F12" s="38"/>
      <c r="G12" s="15" t="s">
        <v>0</v>
      </c>
      <c r="H12" s="16" t="s">
        <v>1</v>
      </c>
      <c r="I12" s="15" t="s">
        <v>3</v>
      </c>
      <c r="J12" s="16" t="s">
        <v>1</v>
      </c>
      <c r="K12" s="15" t="s">
        <v>3</v>
      </c>
      <c r="L12" s="16" t="s">
        <v>1</v>
      </c>
      <c r="M12" s="15" t="s">
        <v>0</v>
      </c>
      <c r="N12" s="16" t="s">
        <v>1</v>
      </c>
      <c r="O12" s="34"/>
      <c r="P12" s="37"/>
    </row>
    <row r="13" spans="1:16" ht="30">
      <c r="A13" s="18">
        <v>1</v>
      </c>
      <c r="B13" s="28" t="s">
        <v>114</v>
      </c>
      <c r="C13" s="20" t="s">
        <v>59</v>
      </c>
      <c r="D13" s="21">
        <v>11</v>
      </c>
      <c r="E13" s="25" t="s">
        <v>50</v>
      </c>
      <c r="F13" s="20" t="s">
        <v>52</v>
      </c>
      <c r="G13" s="21">
        <v>33.5</v>
      </c>
      <c r="H13" s="29">
        <f t="shared" ref="H13:H22" si="0">20*G13/53</f>
        <v>12.641509433962264</v>
      </c>
      <c r="I13" s="21">
        <v>62.5</v>
      </c>
      <c r="J13" s="29">
        <f t="shared" ref="J13:J22" si="1">25*62.5/I13</f>
        <v>25</v>
      </c>
      <c r="K13" s="21">
        <v>217.9</v>
      </c>
      <c r="L13" s="16">
        <f t="shared" ref="L13:L22" si="2">25*217.9/K13</f>
        <v>25</v>
      </c>
      <c r="M13" s="21">
        <v>8.8000000000000007</v>
      </c>
      <c r="N13" s="16">
        <f t="shared" ref="N13:N22" si="3">30*M13/10</f>
        <v>26.4</v>
      </c>
      <c r="O13" s="31">
        <f t="shared" ref="O13:O22" si="4">H13+J13+L13+N13</f>
        <v>89.041509433962261</v>
      </c>
      <c r="P13" s="17">
        <v>1</v>
      </c>
    </row>
    <row r="14" spans="1:16" ht="30">
      <c r="A14" s="18">
        <v>2</v>
      </c>
      <c r="B14" s="28" t="s">
        <v>117</v>
      </c>
      <c r="C14" s="39" t="s">
        <v>62</v>
      </c>
      <c r="D14" s="21">
        <v>11</v>
      </c>
      <c r="E14" s="25" t="s">
        <v>43</v>
      </c>
      <c r="F14" s="20" t="s">
        <v>47</v>
      </c>
      <c r="G14" s="21">
        <v>26</v>
      </c>
      <c r="H14" s="29">
        <f t="shared" si="0"/>
        <v>9.8113207547169807</v>
      </c>
      <c r="I14" s="21">
        <v>71.39</v>
      </c>
      <c r="J14" s="29">
        <f t="shared" si="1"/>
        <v>21.886818882196387</v>
      </c>
      <c r="K14" s="21">
        <v>221.8</v>
      </c>
      <c r="L14" s="27">
        <f t="shared" si="2"/>
        <v>24.560414788097383</v>
      </c>
      <c r="M14" s="21">
        <v>10</v>
      </c>
      <c r="N14" s="27">
        <f t="shared" si="3"/>
        <v>30</v>
      </c>
      <c r="O14" s="31">
        <f t="shared" si="4"/>
        <v>86.258554425010743</v>
      </c>
      <c r="P14" s="21">
        <v>3</v>
      </c>
    </row>
    <row r="15" spans="1:16" ht="30">
      <c r="A15" s="18">
        <v>3</v>
      </c>
      <c r="B15" s="28" t="s">
        <v>115</v>
      </c>
      <c r="C15" s="39" t="s">
        <v>57</v>
      </c>
      <c r="D15" s="21">
        <v>10</v>
      </c>
      <c r="E15" s="25" t="s">
        <v>49</v>
      </c>
      <c r="F15" s="20" t="s">
        <v>51</v>
      </c>
      <c r="G15" s="21">
        <v>24.5</v>
      </c>
      <c r="H15" s="29">
        <f t="shared" si="0"/>
        <v>9.2452830188679247</v>
      </c>
      <c r="I15" s="21">
        <v>67.77</v>
      </c>
      <c r="J15" s="29">
        <f t="shared" si="1"/>
        <v>23.055924450346762</v>
      </c>
      <c r="K15" s="21">
        <v>226.5</v>
      </c>
      <c r="L15" s="27">
        <f t="shared" si="2"/>
        <v>24.050772626931568</v>
      </c>
      <c r="M15" s="21">
        <v>9.6999999999999993</v>
      </c>
      <c r="N15" s="27">
        <f t="shared" si="3"/>
        <v>29.1</v>
      </c>
      <c r="O15" s="31">
        <f t="shared" si="4"/>
        <v>85.451980096146258</v>
      </c>
      <c r="P15" s="21">
        <v>4</v>
      </c>
    </row>
    <row r="16" spans="1:16" ht="30">
      <c r="A16" s="18">
        <v>4</v>
      </c>
      <c r="B16" s="28" t="s">
        <v>139</v>
      </c>
      <c r="C16" s="39" t="s">
        <v>58</v>
      </c>
      <c r="D16" s="21">
        <v>10</v>
      </c>
      <c r="E16" s="25" t="s">
        <v>50</v>
      </c>
      <c r="F16" s="20" t="s">
        <v>52</v>
      </c>
      <c r="G16" s="21">
        <v>39</v>
      </c>
      <c r="H16" s="29">
        <f t="shared" si="0"/>
        <v>14.716981132075471</v>
      </c>
      <c r="I16" s="21">
        <v>66.27</v>
      </c>
      <c r="J16" s="29">
        <f t="shared" si="1"/>
        <v>23.577787837633924</v>
      </c>
      <c r="K16" s="21">
        <v>252.8</v>
      </c>
      <c r="L16" s="27">
        <f t="shared" si="2"/>
        <v>21.54865506329114</v>
      </c>
      <c r="M16" s="21">
        <v>9.1</v>
      </c>
      <c r="N16" s="27">
        <f t="shared" si="3"/>
        <v>27.3</v>
      </c>
      <c r="O16" s="29">
        <f t="shared" si="4"/>
        <v>87.143424033000528</v>
      </c>
      <c r="P16" s="21">
        <v>2</v>
      </c>
    </row>
    <row r="17" spans="1:16" ht="45">
      <c r="A17" s="18">
        <v>5</v>
      </c>
      <c r="B17" s="28" t="s">
        <v>118</v>
      </c>
      <c r="C17" s="20" t="s">
        <v>66</v>
      </c>
      <c r="D17" s="21">
        <v>10</v>
      </c>
      <c r="E17" s="25" t="s">
        <v>64</v>
      </c>
      <c r="F17" s="20" t="s">
        <v>65</v>
      </c>
      <c r="G17" s="21">
        <v>13.5</v>
      </c>
      <c r="H17" s="29">
        <f t="shared" si="0"/>
        <v>5.0943396226415096</v>
      </c>
      <c r="I17" s="21">
        <v>75.7</v>
      </c>
      <c r="J17" s="29">
        <f t="shared" si="1"/>
        <v>20.640686922060766</v>
      </c>
      <c r="K17" s="21">
        <v>225.4</v>
      </c>
      <c r="L17" s="27">
        <f t="shared" si="2"/>
        <v>24.168145519077196</v>
      </c>
      <c r="M17" s="21">
        <v>9.9</v>
      </c>
      <c r="N17" s="27">
        <f t="shared" si="3"/>
        <v>29.7</v>
      </c>
      <c r="O17" s="29">
        <f t="shared" si="4"/>
        <v>79.603172063779468</v>
      </c>
      <c r="P17" s="21">
        <v>5</v>
      </c>
    </row>
    <row r="18" spans="1:16" ht="30">
      <c r="A18" s="18">
        <v>6</v>
      </c>
      <c r="B18" s="28" t="s">
        <v>116</v>
      </c>
      <c r="C18" s="20" t="s">
        <v>60</v>
      </c>
      <c r="D18" s="21">
        <v>9</v>
      </c>
      <c r="E18" s="25" t="s">
        <v>50</v>
      </c>
      <c r="F18" s="20" t="s">
        <v>61</v>
      </c>
      <c r="G18" s="21">
        <v>31.5</v>
      </c>
      <c r="H18" s="29">
        <f t="shared" si="0"/>
        <v>11.886792452830189</v>
      </c>
      <c r="I18" s="21">
        <v>83.54</v>
      </c>
      <c r="J18" s="29">
        <f t="shared" si="1"/>
        <v>18.703615034713909</v>
      </c>
      <c r="K18" s="21">
        <v>253.3</v>
      </c>
      <c r="L18" s="27">
        <f t="shared" si="2"/>
        <v>21.506119226213976</v>
      </c>
      <c r="M18" s="21">
        <v>8.5</v>
      </c>
      <c r="N18" s="27">
        <f t="shared" si="3"/>
        <v>25.5</v>
      </c>
      <c r="O18" s="29">
        <f t="shared" si="4"/>
        <v>77.596526713758067</v>
      </c>
      <c r="P18" s="21">
        <v>6</v>
      </c>
    </row>
    <row r="19" spans="1:16" ht="45">
      <c r="A19" s="18">
        <v>7</v>
      </c>
      <c r="B19" s="28" t="s">
        <v>119</v>
      </c>
      <c r="C19" s="20" t="s">
        <v>63</v>
      </c>
      <c r="D19" s="21">
        <v>10</v>
      </c>
      <c r="E19" s="25" t="s">
        <v>64</v>
      </c>
      <c r="F19" s="20" t="s">
        <v>65</v>
      </c>
      <c r="G19" s="21">
        <v>15</v>
      </c>
      <c r="H19" s="29">
        <f t="shared" si="0"/>
        <v>5.6603773584905657</v>
      </c>
      <c r="I19" s="21">
        <v>77.349999999999994</v>
      </c>
      <c r="J19" s="29">
        <f t="shared" si="1"/>
        <v>20.200387847446674</v>
      </c>
      <c r="K19" s="21">
        <v>248.6</v>
      </c>
      <c r="L19" s="27">
        <f t="shared" si="2"/>
        <v>21.912711182622687</v>
      </c>
      <c r="M19" s="21">
        <v>9.8000000000000007</v>
      </c>
      <c r="N19" s="27">
        <f t="shared" si="3"/>
        <v>29.4</v>
      </c>
      <c r="O19" s="29">
        <f t="shared" si="4"/>
        <v>77.173476388559919</v>
      </c>
      <c r="P19" s="21">
        <v>7</v>
      </c>
    </row>
    <row r="20" spans="1:16" ht="30">
      <c r="A20" s="18">
        <v>8</v>
      </c>
      <c r="B20" s="28" t="s">
        <v>112</v>
      </c>
      <c r="C20" s="20" t="s">
        <v>67</v>
      </c>
      <c r="D20" s="21">
        <v>11</v>
      </c>
      <c r="E20" s="25" t="s">
        <v>68</v>
      </c>
      <c r="F20" s="20" t="s">
        <v>69</v>
      </c>
      <c r="G20" s="21">
        <v>25.5</v>
      </c>
      <c r="H20" s="29">
        <f t="shared" si="0"/>
        <v>9.6226415094339615</v>
      </c>
      <c r="I20" s="21">
        <v>109.35</v>
      </c>
      <c r="J20" s="29">
        <f t="shared" si="1"/>
        <v>14.288980338363055</v>
      </c>
      <c r="K20" s="21">
        <v>262</v>
      </c>
      <c r="L20" s="27">
        <f t="shared" si="2"/>
        <v>20.791984732824428</v>
      </c>
      <c r="M20" s="21">
        <v>7.7</v>
      </c>
      <c r="N20" s="27">
        <f t="shared" si="3"/>
        <v>23.1</v>
      </c>
      <c r="O20" s="29">
        <f t="shared" si="4"/>
        <v>67.803606580621448</v>
      </c>
      <c r="P20" s="21">
        <v>8</v>
      </c>
    </row>
    <row r="21" spans="1:16" ht="30">
      <c r="A21" s="18">
        <v>9</v>
      </c>
      <c r="B21" s="28" t="s">
        <v>111</v>
      </c>
      <c r="C21" s="20" t="s">
        <v>71</v>
      </c>
      <c r="D21" s="21">
        <v>9</v>
      </c>
      <c r="E21" s="25" t="s">
        <v>68</v>
      </c>
      <c r="F21" s="20" t="s">
        <v>69</v>
      </c>
      <c r="G21" s="15">
        <v>19</v>
      </c>
      <c r="H21" s="29">
        <f t="shared" si="0"/>
        <v>7.1698113207547172</v>
      </c>
      <c r="I21" s="15">
        <v>125.94</v>
      </c>
      <c r="J21" s="29">
        <f t="shared" si="1"/>
        <v>12.406701603938384</v>
      </c>
      <c r="K21" s="15">
        <v>346.7</v>
      </c>
      <c r="L21" s="27">
        <f t="shared" si="2"/>
        <v>15.712431496971446</v>
      </c>
      <c r="M21" s="15">
        <v>8.8000000000000007</v>
      </c>
      <c r="N21" s="27">
        <f t="shared" si="3"/>
        <v>26.4</v>
      </c>
      <c r="O21" s="29">
        <f t="shared" si="4"/>
        <v>61.688944421664544</v>
      </c>
      <c r="P21" s="21">
        <v>9</v>
      </c>
    </row>
    <row r="22" spans="1:16" ht="30">
      <c r="A22" s="18">
        <v>10</v>
      </c>
      <c r="B22" s="28" t="s">
        <v>113</v>
      </c>
      <c r="C22" s="20" t="s">
        <v>70</v>
      </c>
      <c r="D22" s="21">
        <v>9</v>
      </c>
      <c r="E22" s="25" t="s">
        <v>68</v>
      </c>
      <c r="F22" s="20" t="s">
        <v>69</v>
      </c>
      <c r="G22" s="21">
        <v>13.5</v>
      </c>
      <c r="H22" s="29">
        <f t="shared" si="0"/>
        <v>5.0943396226415096</v>
      </c>
      <c r="I22" s="21">
        <v>104.16</v>
      </c>
      <c r="J22" s="29">
        <f t="shared" si="1"/>
        <v>15.000960061443934</v>
      </c>
      <c r="K22" s="21">
        <v>315.39999999999998</v>
      </c>
      <c r="L22" s="27">
        <f t="shared" si="2"/>
        <v>17.271718452758403</v>
      </c>
      <c r="M22" s="21">
        <v>6</v>
      </c>
      <c r="N22" s="27">
        <f t="shared" si="3"/>
        <v>18</v>
      </c>
      <c r="O22" s="29">
        <f t="shared" si="4"/>
        <v>55.367018136843846</v>
      </c>
      <c r="P22" s="21">
        <v>10</v>
      </c>
    </row>
    <row r="23" spans="1:16">
      <c r="A23" s="18">
        <v>11</v>
      </c>
      <c r="B23" s="19"/>
      <c r="C23" s="26"/>
      <c r="D23" s="26"/>
      <c r="E23" s="26"/>
      <c r="F23" s="26"/>
      <c r="G23" s="21"/>
      <c r="H23" s="23"/>
      <c r="I23" s="21"/>
      <c r="J23" s="23"/>
      <c r="K23" s="21"/>
      <c r="L23" s="23"/>
      <c r="M23" s="21"/>
      <c r="N23" s="23"/>
      <c r="O23" s="23"/>
      <c r="P23" s="21"/>
    </row>
    <row r="24" spans="1:16">
      <c r="A24" s="18">
        <v>12</v>
      </c>
      <c r="B24" s="19"/>
      <c r="C24" s="26"/>
      <c r="D24" s="26"/>
      <c r="E24" s="26"/>
      <c r="F24" s="26"/>
      <c r="G24" s="21"/>
      <c r="H24" s="23"/>
      <c r="I24" s="21"/>
      <c r="J24" s="23"/>
      <c r="K24" s="21"/>
      <c r="L24" s="23"/>
      <c r="M24" s="21"/>
      <c r="N24" s="23"/>
      <c r="O24" s="23"/>
      <c r="P24" s="21"/>
    </row>
    <row r="25" spans="1:16">
      <c r="A25" s="2" t="s">
        <v>19</v>
      </c>
      <c r="G25"/>
      <c r="H25"/>
      <c r="I25"/>
      <c r="J25"/>
    </row>
    <row r="26" spans="1:16">
      <c r="A26" s="2" t="s">
        <v>20</v>
      </c>
      <c r="G26"/>
      <c r="H26"/>
      <c r="I26"/>
      <c r="J26"/>
    </row>
    <row r="27" spans="1:16">
      <c r="A27" s="2" t="s">
        <v>21</v>
      </c>
      <c r="G27"/>
      <c r="H27"/>
      <c r="I27"/>
      <c r="J27"/>
    </row>
    <row r="28" spans="1:16">
      <c r="A28" s="2" t="s">
        <v>22</v>
      </c>
      <c r="G28"/>
      <c r="H28"/>
      <c r="I28"/>
      <c r="J28"/>
    </row>
    <row r="29" spans="1:16">
      <c r="D29" s="1"/>
      <c r="F29" s="3"/>
    </row>
  </sheetData>
  <autoFilter ref="C13:O22"/>
  <sortState ref="C13:O22">
    <sortCondition descending="1" ref="O13:O22"/>
  </sortState>
  <mergeCells count="12">
    <mergeCell ref="P9:P12"/>
    <mergeCell ref="A9:A12"/>
    <mergeCell ref="B9:B12"/>
    <mergeCell ref="C9:C12"/>
    <mergeCell ref="D9:D12"/>
    <mergeCell ref="E9:E12"/>
    <mergeCell ref="F9:F12"/>
    <mergeCell ref="G9:H9"/>
    <mergeCell ref="I9:J9"/>
    <mergeCell ref="K9:L9"/>
    <mergeCell ref="M9:N9"/>
    <mergeCell ref="O9:O12"/>
  </mergeCells>
  <pageMargins left="0.19685039370078741" right="0.19685039370078741" top="0.74803149606299213" bottom="0.74803149606299213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8" tint="-0.249977111117893"/>
    <pageSetUpPr fitToPage="1"/>
  </sheetPr>
  <dimension ref="A1:P30"/>
  <sheetViews>
    <sheetView topLeftCell="A10" workbookViewId="0">
      <selection activeCell="B22" sqref="B22"/>
    </sheetView>
  </sheetViews>
  <sheetFormatPr defaultRowHeight="15"/>
  <cols>
    <col min="1" max="1" width="4.140625" customWidth="1"/>
    <col min="2" max="2" width="9.140625" customWidth="1"/>
    <col min="3" max="3" width="30" customWidth="1"/>
    <col min="4" max="4" width="4.28515625" customWidth="1"/>
    <col min="5" max="5" width="27.85546875" customWidth="1"/>
    <col min="6" max="6" width="33" customWidth="1"/>
    <col min="7" max="7" width="9.140625" style="1"/>
    <col min="8" max="8" width="9.140625" style="1" customWidth="1"/>
    <col min="9" max="10" width="9.140625" style="1"/>
    <col min="11" max="11" width="9.140625" customWidth="1"/>
    <col min="12" max="12" width="8.5703125" customWidth="1"/>
    <col min="15" max="15" width="14.42578125" customWidth="1"/>
  </cols>
  <sheetData>
    <row r="1" spans="1:16">
      <c r="A1" s="4"/>
      <c r="B1" s="4"/>
      <c r="C1" s="4"/>
      <c r="D1" s="4"/>
      <c r="E1" s="5" t="s">
        <v>23</v>
      </c>
      <c r="F1" s="4"/>
      <c r="G1" s="6"/>
      <c r="H1" s="6"/>
      <c r="I1" s="6"/>
      <c r="J1" s="6"/>
      <c r="K1" s="4"/>
      <c r="L1" s="4"/>
      <c r="M1" s="4"/>
      <c r="N1" s="4"/>
      <c r="O1" s="4"/>
      <c r="P1" s="4"/>
    </row>
    <row r="2" spans="1:16">
      <c r="A2" s="4"/>
      <c r="B2" s="4"/>
      <c r="C2" s="4"/>
      <c r="D2" s="4"/>
      <c r="E2" s="7" t="s">
        <v>24</v>
      </c>
      <c r="F2" s="4"/>
      <c r="G2" s="6"/>
      <c r="H2" s="6"/>
      <c r="I2" s="6"/>
      <c r="J2" s="6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7" t="s">
        <v>25</v>
      </c>
      <c r="F3" s="4"/>
      <c r="G3" s="6"/>
      <c r="H3" s="6"/>
      <c r="I3" s="6"/>
      <c r="J3" s="6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7" t="s">
        <v>26</v>
      </c>
      <c r="F4" s="4"/>
      <c r="G4" s="6"/>
      <c r="H4" s="6"/>
      <c r="I4" s="6"/>
      <c r="J4" s="6"/>
      <c r="K4" s="4"/>
      <c r="L4" s="4"/>
      <c r="M4" s="4"/>
      <c r="N4" s="4"/>
      <c r="O4" s="4"/>
      <c r="P4" s="4"/>
    </row>
    <row r="5" spans="1:16">
      <c r="A5" s="4"/>
      <c r="B5" s="4"/>
      <c r="C5" s="4"/>
      <c r="D5" s="4"/>
      <c r="E5" s="7" t="s">
        <v>27</v>
      </c>
      <c r="F5" s="4"/>
      <c r="G5" s="6"/>
      <c r="H5" s="6"/>
      <c r="I5" s="6"/>
      <c r="J5" s="6"/>
      <c r="K5" s="8"/>
      <c r="L5" s="8"/>
      <c r="M5" s="4"/>
      <c r="N5" s="4"/>
      <c r="O5" s="4"/>
      <c r="P5" s="4"/>
    </row>
    <row r="6" spans="1:16">
      <c r="A6" s="4"/>
      <c r="B6" s="4"/>
      <c r="C6" s="4"/>
      <c r="D6" s="4"/>
      <c r="E6" s="4"/>
      <c r="F6" s="4"/>
      <c r="G6" s="6"/>
      <c r="H6" s="6"/>
      <c r="I6" s="6"/>
      <c r="J6" s="6"/>
      <c r="K6" s="4"/>
      <c r="L6" s="4"/>
      <c r="M6" s="4"/>
      <c r="N6" s="4"/>
      <c r="O6" s="4"/>
      <c r="P6" s="4"/>
    </row>
    <row r="7" spans="1:16">
      <c r="A7" s="4"/>
      <c r="B7" s="4"/>
      <c r="C7" s="4"/>
      <c r="D7" s="9" t="s">
        <v>72</v>
      </c>
      <c r="E7" s="4"/>
      <c r="F7" s="4"/>
      <c r="G7" s="6"/>
      <c r="H7" s="24" t="s">
        <v>34</v>
      </c>
      <c r="I7" s="6"/>
      <c r="J7" s="24" t="s">
        <v>35</v>
      </c>
      <c r="K7" s="4"/>
      <c r="L7" s="24" t="s">
        <v>35</v>
      </c>
      <c r="M7" s="4"/>
      <c r="N7" s="24" t="s">
        <v>34</v>
      </c>
      <c r="O7" s="10" t="s">
        <v>11</v>
      </c>
      <c r="P7" s="4"/>
    </row>
    <row r="8" spans="1:16" ht="12.75" customHeight="1">
      <c r="A8" s="4"/>
      <c r="B8" s="4"/>
      <c r="C8" s="4"/>
      <c r="D8" s="4"/>
      <c r="E8" s="4"/>
      <c r="F8" s="4"/>
      <c r="G8" s="6"/>
      <c r="H8" s="6"/>
      <c r="I8" s="6"/>
      <c r="J8" s="6"/>
      <c r="K8" s="4"/>
      <c r="L8" s="4"/>
      <c r="M8" s="4"/>
      <c r="N8" s="4"/>
      <c r="O8" s="10" t="s">
        <v>12</v>
      </c>
      <c r="P8" s="4"/>
    </row>
    <row r="9" spans="1:16" ht="43.5" customHeight="1">
      <c r="A9" s="38" t="s">
        <v>18</v>
      </c>
      <c r="B9" s="38" t="s">
        <v>17</v>
      </c>
      <c r="C9" s="38" t="s">
        <v>16</v>
      </c>
      <c r="D9" s="38" t="s">
        <v>15</v>
      </c>
      <c r="E9" s="34" t="s">
        <v>14</v>
      </c>
      <c r="F9" s="38" t="s">
        <v>13</v>
      </c>
      <c r="G9" s="38" t="s">
        <v>2</v>
      </c>
      <c r="H9" s="38"/>
      <c r="I9" s="34" t="s">
        <v>4</v>
      </c>
      <c r="J9" s="34"/>
      <c r="K9" s="34" t="s">
        <v>7</v>
      </c>
      <c r="L9" s="34"/>
      <c r="M9" s="38" t="s">
        <v>8</v>
      </c>
      <c r="N9" s="38"/>
      <c r="O9" s="34" t="s">
        <v>9</v>
      </c>
      <c r="P9" s="35" t="s">
        <v>10</v>
      </c>
    </row>
    <row r="10" spans="1:16" ht="43.5" customHeight="1">
      <c r="A10" s="38"/>
      <c r="B10" s="38"/>
      <c r="C10" s="38"/>
      <c r="D10" s="38"/>
      <c r="E10" s="34"/>
      <c r="F10" s="38"/>
      <c r="G10" s="11" t="s">
        <v>5</v>
      </c>
      <c r="H10" s="11" t="s">
        <v>6</v>
      </c>
      <c r="I10" s="11" t="s">
        <v>5</v>
      </c>
      <c r="J10" s="11" t="s">
        <v>6</v>
      </c>
      <c r="K10" s="11" t="s">
        <v>5</v>
      </c>
      <c r="L10" s="11" t="s">
        <v>6</v>
      </c>
      <c r="M10" s="11" t="s">
        <v>5</v>
      </c>
      <c r="N10" s="11" t="s">
        <v>6</v>
      </c>
      <c r="O10" s="34"/>
      <c r="P10" s="36"/>
    </row>
    <row r="11" spans="1:16" ht="21" customHeight="1">
      <c r="A11" s="38"/>
      <c r="B11" s="38"/>
      <c r="C11" s="38"/>
      <c r="D11" s="38"/>
      <c r="E11" s="34"/>
      <c r="F11" s="38"/>
      <c r="G11" s="12">
        <v>20</v>
      </c>
      <c r="H11" s="13">
        <v>42.5</v>
      </c>
      <c r="I11" s="14">
        <v>25</v>
      </c>
      <c r="J11" s="11">
        <v>56.56</v>
      </c>
      <c r="K11" s="12">
        <v>25</v>
      </c>
      <c r="L11" s="13">
        <v>162.9</v>
      </c>
      <c r="M11" s="14">
        <v>30</v>
      </c>
      <c r="N11" s="11">
        <v>10</v>
      </c>
      <c r="O11" s="34"/>
      <c r="P11" s="36"/>
    </row>
    <row r="12" spans="1:16" ht="30">
      <c r="A12" s="38"/>
      <c r="B12" s="38"/>
      <c r="C12" s="38"/>
      <c r="D12" s="38"/>
      <c r="E12" s="34"/>
      <c r="F12" s="38"/>
      <c r="G12" s="15" t="s">
        <v>0</v>
      </c>
      <c r="H12" s="16" t="s">
        <v>1</v>
      </c>
      <c r="I12" s="15" t="s">
        <v>3</v>
      </c>
      <c r="J12" s="16" t="s">
        <v>1</v>
      </c>
      <c r="K12" s="15" t="s">
        <v>3</v>
      </c>
      <c r="L12" s="16" t="s">
        <v>1</v>
      </c>
      <c r="M12" s="15" t="s">
        <v>0</v>
      </c>
      <c r="N12" s="16" t="s">
        <v>1</v>
      </c>
      <c r="O12" s="34"/>
      <c r="P12" s="37"/>
    </row>
    <row r="13" spans="1:16" ht="30">
      <c r="A13" s="18">
        <v>1</v>
      </c>
      <c r="B13" s="28" t="s">
        <v>125</v>
      </c>
      <c r="C13" s="20" t="s">
        <v>77</v>
      </c>
      <c r="D13" s="21">
        <v>8</v>
      </c>
      <c r="E13" s="25" t="s">
        <v>37</v>
      </c>
      <c r="F13" s="20" t="s">
        <v>38</v>
      </c>
      <c r="G13" s="21">
        <v>18.5</v>
      </c>
      <c r="H13" s="22">
        <f t="shared" ref="H13:H22" si="0">20*G13/42.5</f>
        <v>8.7058823529411757</v>
      </c>
      <c r="I13" s="21">
        <v>56.56</v>
      </c>
      <c r="J13" s="22">
        <f t="shared" ref="J13:J20" si="1">25*56.56/I13</f>
        <v>25</v>
      </c>
      <c r="K13" s="21">
        <v>165</v>
      </c>
      <c r="L13" s="22">
        <f t="shared" ref="L13:L20" si="2">25*162.9/K13</f>
        <v>24.681818181818183</v>
      </c>
      <c r="M13" s="21">
        <v>9.5</v>
      </c>
      <c r="N13" s="22">
        <f t="shared" ref="N13:N20" si="3">30*M13/10</f>
        <v>28.5</v>
      </c>
      <c r="O13" s="30">
        <f t="shared" ref="O13:O22" si="4">H13+J13+L13+N13</f>
        <v>86.887700534759361</v>
      </c>
      <c r="P13" s="21">
        <v>1</v>
      </c>
    </row>
    <row r="14" spans="1:16" ht="30">
      <c r="A14" s="18">
        <v>2</v>
      </c>
      <c r="B14" s="28" t="s">
        <v>123</v>
      </c>
      <c r="C14" s="32" t="s">
        <v>80</v>
      </c>
      <c r="D14" s="21">
        <v>8</v>
      </c>
      <c r="E14" s="25" t="s">
        <v>49</v>
      </c>
      <c r="F14" s="20" t="s">
        <v>81</v>
      </c>
      <c r="G14" s="21">
        <v>23.5</v>
      </c>
      <c r="H14" s="22">
        <f t="shared" si="0"/>
        <v>11.058823529411764</v>
      </c>
      <c r="I14" s="21">
        <v>62.32</v>
      </c>
      <c r="J14" s="22">
        <f t="shared" si="1"/>
        <v>22.689345314505776</v>
      </c>
      <c r="K14" s="21">
        <v>195.3</v>
      </c>
      <c r="L14" s="22">
        <f t="shared" si="2"/>
        <v>20.852534562211979</v>
      </c>
      <c r="M14" s="21">
        <v>10</v>
      </c>
      <c r="N14" s="22">
        <f t="shared" si="3"/>
        <v>30</v>
      </c>
      <c r="O14" s="30">
        <f t="shared" si="4"/>
        <v>84.600703406129526</v>
      </c>
      <c r="P14" s="21">
        <v>2</v>
      </c>
    </row>
    <row r="15" spans="1:16" ht="30">
      <c r="A15" s="18">
        <v>3</v>
      </c>
      <c r="B15" s="28" t="s">
        <v>127</v>
      </c>
      <c r="C15" s="20" t="s">
        <v>79</v>
      </c>
      <c r="D15" s="21">
        <v>8</v>
      </c>
      <c r="E15" s="25" t="s">
        <v>37</v>
      </c>
      <c r="F15" s="20" t="s">
        <v>38</v>
      </c>
      <c r="G15" s="21">
        <v>17.5</v>
      </c>
      <c r="H15" s="22">
        <f t="shared" si="0"/>
        <v>8.235294117647058</v>
      </c>
      <c r="I15" s="21">
        <v>61.72</v>
      </c>
      <c r="J15" s="22">
        <f t="shared" si="1"/>
        <v>22.909915748541803</v>
      </c>
      <c r="K15" s="21">
        <v>165.2</v>
      </c>
      <c r="L15" s="22">
        <f t="shared" si="2"/>
        <v>24.651937046004843</v>
      </c>
      <c r="M15" s="21">
        <v>9.5</v>
      </c>
      <c r="N15" s="22">
        <f t="shared" si="3"/>
        <v>28.5</v>
      </c>
      <c r="O15" s="30">
        <f t="shared" si="4"/>
        <v>84.29714691219371</v>
      </c>
      <c r="P15" s="21">
        <v>3</v>
      </c>
    </row>
    <row r="16" spans="1:16" ht="30">
      <c r="A16" s="18">
        <v>4</v>
      </c>
      <c r="B16" s="28" t="s">
        <v>122</v>
      </c>
      <c r="C16" s="20" t="s">
        <v>82</v>
      </c>
      <c r="D16" s="21">
        <v>8</v>
      </c>
      <c r="E16" s="25" t="s">
        <v>50</v>
      </c>
      <c r="F16" s="20" t="s">
        <v>61</v>
      </c>
      <c r="G16" s="21">
        <v>16</v>
      </c>
      <c r="H16" s="22">
        <f t="shared" si="0"/>
        <v>7.5294117647058822</v>
      </c>
      <c r="I16" s="21">
        <v>77.09</v>
      </c>
      <c r="J16" s="22">
        <f t="shared" si="1"/>
        <v>18.342197431573485</v>
      </c>
      <c r="K16" s="21">
        <v>162.9</v>
      </c>
      <c r="L16" s="22">
        <f t="shared" si="2"/>
        <v>25</v>
      </c>
      <c r="M16" s="21">
        <v>9.1</v>
      </c>
      <c r="N16" s="22">
        <f t="shared" si="3"/>
        <v>27.3</v>
      </c>
      <c r="O16" s="22">
        <f t="shared" si="4"/>
        <v>78.171609196279363</v>
      </c>
      <c r="P16" s="21">
        <v>4</v>
      </c>
    </row>
    <row r="17" spans="1:16" ht="30">
      <c r="A17" s="18">
        <v>5</v>
      </c>
      <c r="B17" s="28" t="s">
        <v>126</v>
      </c>
      <c r="C17" s="20" t="s">
        <v>78</v>
      </c>
      <c r="D17" s="21">
        <v>8</v>
      </c>
      <c r="E17" s="25" t="s">
        <v>37</v>
      </c>
      <c r="F17" s="20" t="s">
        <v>38</v>
      </c>
      <c r="G17" s="21">
        <v>16</v>
      </c>
      <c r="H17" s="22">
        <f t="shared" si="0"/>
        <v>7.5294117647058822</v>
      </c>
      <c r="I17" s="21">
        <v>64.78</v>
      </c>
      <c r="J17" s="22">
        <f t="shared" si="1"/>
        <v>21.827724606359986</v>
      </c>
      <c r="K17" s="21">
        <v>178.9</v>
      </c>
      <c r="L17" s="22">
        <f t="shared" si="2"/>
        <v>22.764114030184459</v>
      </c>
      <c r="M17" s="21">
        <v>8.3000000000000007</v>
      </c>
      <c r="N17" s="22">
        <f t="shared" si="3"/>
        <v>24.900000000000002</v>
      </c>
      <c r="O17" s="22">
        <f t="shared" si="4"/>
        <v>77.021250401250327</v>
      </c>
      <c r="P17" s="21">
        <v>5</v>
      </c>
    </row>
    <row r="18" spans="1:16" ht="30">
      <c r="A18" s="18">
        <v>6</v>
      </c>
      <c r="B18" s="28" t="s">
        <v>121</v>
      </c>
      <c r="C18" s="20" t="s">
        <v>83</v>
      </c>
      <c r="D18" s="21">
        <v>8</v>
      </c>
      <c r="E18" s="25" t="s">
        <v>50</v>
      </c>
      <c r="F18" s="20" t="s">
        <v>61</v>
      </c>
      <c r="G18" s="21">
        <v>14</v>
      </c>
      <c r="H18" s="22">
        <f t="shared" si="0"/>
        <v>6.5882352941176467</v>
      </c>
      <c r="I18" s="21">
        <v>80.13</v>
      </c>
      <c r="J18" s="22">
        <f t="shared" si="1"/>
        <v>17.64632472232622</v>
      </c>
      <c r="K18" s="21">
        <v>198.5</v>
      </c>
      <c r="L18" s="22">
        <f t="shared" si="2"/>
        <v>20.516372795969772</v>
      </c>
      <c r="M18" s="21">
        <v>9.6</v>
      </c>
      <c r="N18" s="22">
        <f t="shared" si="3"/>
        <v>28.8</v>
      </c>
      <c r="O18" s="22">
        <f t="shared" si="4"/>
        <v>73.550932812413635</v>
      </c>
      <c r="P18" s="21">
        <v>6</v>
      </c>
    </row>
    <row r="19" spans="1:16" ht="30">
      <c r="A19" s="18">
        <v>7</v>
      </c>
      <c r="B19" s="28" t="s">
        <v>120</v>
      </c>
      <c r="C19" s="20" t="s">
        <v>99</v>
      </c>
      <c r="D19" s="21">
        <v>8</v>
      </c>
      <c r="E19" s="25" t="s">
        <v>46</v>
      </c>
      <c r="F19" s="20" t="s">
        <v>30</v>
      </c>
      <c r="G19" s="21">
        <v>17</v>
      </c>
      <c r="H19" s="22">
        <f t="shared" si="0"/>
        <v>8</v>
      </c>
      <c r="I19" s="21">
        <v>110.84</v>
      </c>
      <c r="J19" s="22">
        <f t="shared" si="1"/>
        <v>12.757127390833634</v>
      </c>
      <c r="K19" s="21">
        <v>173.5</v>
      </c>
      <c r="L19" s="22">
        <f t="shared" si="2"/>
        <v>23.472622478386167</v>
      </c>
      <c r="M19" s="21">
        <v>6.1</v>
      </c>
      <c r="N19" s="22">
        <f t="shared" si="3"/>
        <v>18.3</v>
      </c>
      <c r="O19" s="22">
        <f t="shared" si="4"/>
        <v>62.529749869219799</v>
      </c>
      <c r="P19" s="21">
        <v>7</v>
      </c>
    </row>
    <row r="20" spans="1:16" ht="30">
      <c r="A20" s="18">
        <v>8</v>
      </c>
      <c r="B20" s="28" t="s">
        <v>124</v>
      </c>
      <c r="C20" s="20" t="s">
        <v>84</v>
      </c>
      <c r="D20" s="21">
        <v>8</v>
      </c>
      <c r="E20" s="25" t="s">
        <v>85</v>
      </c>
      <c r="F20" s="20" t="s">
        <v>86</v>
      </c>
      <c r="G20" s="21">
        <v>16</v>
      </c>
      <c r="H20" s="22">
        <f t="shared" si="0"/>
        <v>7.5294117647058822</v>
      </c>
      <c r="I20" s="21">
        <v>106.13</v>
      </c>
      <c r="J20" s="22">
        <f t="shared" si="1"/>
        <v>13.323282766418544</v>
      </c>
      <c r="K20" s="21">
        <v>183.5</v>
      </c>
      <c r="L20" s="22">
        <f t="shared" si="2"/>
        <v>22.193460490463217</v>
      </c>
      <c r="M20" s="21">
        <v>6.1</v>
      </c>
      <c r="N20" s="22">
        <f t="shared" si="3"/>
        <v>18.3</v>
      </c>
      <c r="O20" s="22">
        <f t="shared" si="4"/>
        <v>61.346155021587649</v>
      </c>
      <c r="P20" s="21">
        <v>8</v>
      </c>
    </row>
    <row r="21" spans="1:16" ht="30">
      <c r="A21" s="18">
        <v>9</v>
      </c>
      <c r="B21" s="28"/>
      <c r="C21" s="20" t="s">
        <v>74</v>
      </c>
      <c r="D21" s="21">
        <v>7</v>
      </c>
      <c r="E21" s="25" t="s">
        <v>73</v>
      </c>
      <c r="F21" s="20" t="s">
        <v>75</v>
      </c>
      <c r="G21" s="21">
        <v>0</v>
      </c>
      <c r="H21" s="22">
        <f t="shared" si="0"/>
        <v>0</v>
      </c>
      <c r="I21" s="21">
        <v>0</v>
      </c>
      <c r="J21" s="22">
        <v>0</v>
      </c>
      <c r="K21" s="21">
        <v>0</v>
      </c>
      <c r="L21" s="22">
        <v>0</v>
      </c>
      <c r="M21" s="21">
        <v>0</v>
      </c>
      <c r="N21" s="22">
        <v>0</v>
      </c>
      <c r="O21" s="22">
        <f t="shared" si="4"/>
        <v>0</v>
      </c>
      <c r="P21" s="21">
        <v>9</v>
      </c>
    </row>
    <row r="22" spans="1:16" ht="30">
      <c r="A22" s="18">
        <v>10</v>
      </c>
      <c r="B22" s="28"/>
      <c r="C22" s="20" t="s">
        <v>76</v>
      </c>
      <c r="D22" s="21">
        <v>7</v>
      </c>
      <c r="E22" s="25" t="s">
        <v>45</v>
      </c>
      <c r="F22" s="20" t="s">
        <v>32</v>
      </c>
      <c r="G22" s="21">
        <v>0</v>
      </c>
      <c r="H22" s="22">
        <f t="shared" si="0"/>
        <v>0</v>
      </c>
      <c r="I22" s="21">
        <v>0</v>
      </c>
      <c r="J22" s="22">
        <v>0</v>
      </c>
      <c r="K22" s="21">
        <v>0</v>
      </c>
      <c r="L22" s="22">
        <v>0</v>
      </c>
      <c r="M22" s="21">
        <v>0</v>
      </c>
      <c r="N22" s="22">
        <f>30*M22/10</f>
        <v>0</v>
      </c>
      <c r="O22" s="22">
        <f t="shared" si="4"/>
        <v>0</v>
      </c>
      <c r="P22" s="21">
        <v>10</v>
      </c>
    </row>
    <row r="23" spans="1:16">
      <c r="A23" s="18">
        <v>11</v>
      </c>
      <c r="B23" s="19"/>
      <c r="C23" s="26"/>
      <c r="D23" s="26"/>
      <c r="E23" s="26"/>
      <c r="F23" s="26"/>
      <c r="G23" s="21"/>
      <c r="H23" s="23"/>
      <c r="I23" s="21"/>
      <c r="J23" s="23"/>
      <c r="K23" s="21"/>
      <c r="L23" s="23"/>
      <c r="M23" s="21"/>
      <c r="N23" s="23"/>
      <c r="O23" s="23"/>
      <c r="P23" s="21"/>
    </row>
    <row r="24" spans="1:16">
      <c r="A24" s="18">
        <v>12</v>
      </c>
      <c r="B24" s="19"/>
      <c r="C24" s="26"/>
      <c r="D24" s="26"/>
      <c r="E24" s="26"/>
      <c r="F24" s="26"/>
      <c r="G24" s="21"/>
      <c r="H24" s="23"/>
      <c r="I24" s="21"/>
      <c r="J24" s="23"/>
      <c r="K24" s="21"/>
      <c r="L24" s="23"/>
      <c r="M24" s="21"/>
      <c r="N24" s="23"/>
      <c r="O24" s="23"/>
      <c r="P24" s="21"/>
    </row>
    <row r="25" spans="1:16">
      <c r="A25" s="2" t="s">
        <v>19</v>
      </c>
      <c r="G25"/>
      <c r="H25"/>
      <c r="I25"/>
      <c r="J25"/>
    </row>
    <row r="26" spans="1:16">
      <c r="A26" s="2" t="s">
        <v>20</v>
      </c>
      <c r="G26"/>
      <c r="H26"/>
      <c r="I26"/>
      <c r="J26"/>
    </row>
    <row r="27" spans="1:16">
      <c r="A27" s="2" t="s">
        <v>21</v>
      </c>
      <c r="G27"/>
      <c r="H27"/>
      <c r="I27"/>
      <c r="J27"/>
    </row>
    <row r="28" spans="1:16">
      <c r="A28" s="2" t="s">
        <v>22</v>
      </c>
      <c r="G28"/>
      <c r="H28"/>
      <c r="I28"/>
      <c r="J28"/>
    </row>
    <row r="29" spans="1:16">
      <c r="G29"/>
      <c r="H29"/>
      <c r="I29"/>
      <c r="J29"/>
    </row>
    <row r="30" spans="1:16">
      <c r="D30" s="1"/>
      <c r="F30" s="3"/>
    </row>
  </sheetData>
  <sortState ref="C13:O22">
    <sortCondition descending="1" ref="O13:O22"/>
  </sortState>
  <mergeCells count="12">
    <mergeCell ref="P9:P12"/>
    <mergeCell ref="A9:A12"/>
    <mergeCell ref="B9:B12"/>
    <mergeCell ref="C9:C12"/>
    <mergeCell ref="D9:D12"/>
    <mergeCell ref="E9:E12"/>
    <mergeCell ref="F9:F12"/>
    <mergeCell ref="G9:H9"/>
    <mergeCell ref="I9:J9"/>
    <mergeCell ref="K9:L9"/>
    <mergeCell ref="M9:N9"/>
    <mergeCell ref="O9:O12"/>
  </mergeCells>
  <pageMargins left="0.19685039370078741" right="0.19685039370078741" top="0.74803149606299213" bottom="0.74803149606299213" header="0.31496062992125984" footer="0.31496062992125984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5" tint="0.39997558519241921"/>
    <pageSetUpPr fitToPage="1"/>
  </sheetPr>
  <dimension ref="A1:P31"/>
  <sheetViews>
    <sheetView topLeftCell="A6" workbookViewId="0">
      <selection activeCell="G20" sqref="G20"/>
    </sheetView>
  </sheetViews>
  <sheetFormatPr defaultRowHeight="15"/>
  <cols>
    <col min="1" max="1" width="4.140625" customWidth="1"/>
    <col min="2" max="2" width="9" customWidth="1"/>
    <col min="3" max="3" width="33.85546875" customWidth="1"/>
    <col min="4" max="4" width="4.85546875" customWidth="1"/>
    <col min="5" max="5" width="28.140625" customWidth="1"/>
    <col min="6" max="6" width="33" customWidth="1"/>
    <col min="7" max="7" width="9.140625" style="1"/>
    <col min="8" max="8" width="9.140625" style="1" customWidth="1"/>
    <col min="9" max="10" width="9.140625" style="1"/>
    <col min="11" max="11" width="9.140625" customWidth="1"/>
    <col min="12" max="12" width="8.5703125" customWidth="1"/>
    <col min="15" max="15" width="14.42578125" customWidth="1"/>
  </cols>
  <sheetData>
    <row r="1" spans="1:16">
      <c r="A1" s="4"/>
      <c r="B1" s="4"/>
      <c r="C1" s="4"/>
      <c r="D1" s="4"/>
      <c r="E1" s="5" t="s">
        <v>23</v>
      </c>
      <c r="F1" s="4"/>
      <c r="G1" s="6"/>
      <c r="H1" s="6"/>
      <c r="I1" s="6"/>
      <c r="J1" s="6"/>
      <c r="K1" s="4"/>
      <c r="L1" s="4"/>
      <c r="M1" s="4"/>
      <c r="N1" s="4"/>
      <c r="O1" s="4"/>
      <c r="P1" s="4"/>
    </row>
    <row r="2" spans="1:16">
      <c r="A2" s="4"/>
      <c r="B2" s="4"/>
      <c r="C2" s="4"/>
      <c r="D2" s="4"/>
      <c r="E2" s="7" t="s">
        <v>24</v>
      </c>
      <c r="F2" s="4"/>
      <c r="G2" s="6"/>
      <c r="H2" s="6"/>
      <c r="I2" s="6"/>
      <c r="J2" s="6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7" t="s">
        <v>25</v>
      </c>
      <c r="F3" s="4"/>
      <c r="G3" s="6"/>
      <c r="H3" s="6"/>
      <c r="I3" s="6"/>
      <c r="J3" s="6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7" t="s">
        <v>26</v>
      </c>
      <c r="F4" s="4"/>
      <c r="G4" s="6"/>
      <c r="H4" s="6"/>
      <c r="I4" s="6"/>
      <c r="J4" s="6"/>
      <c r="K4" s="4"/>
      <c r="L4" s="4"/>
      <c r="M4" s="4"/>
      <c r="N4" s="4"/>
      <c r="O4" s="4"/>
      <c r="P4" s="4"/>
    </row>
    <row r="5" spans="1:16">
      <c r="A5" s="4"/>
      <c r="B5" s="4"/>
      <c r="C5" s="4"/>
      <c r="D5" s="4"/>
      <c r="E5" s="7" t="s">
        <v>27</v>
      </c>
      <c r="F5" s="4"/>
      <c r="G5" s="6"/>
      <c r="H5" s="6"/>
      <c r="I5" s="6"/>
      <c r="J5" s="6"/>
      <c r="K5" s="8"/>
      <c r="L5" s="8"/>
      <c r="M5" s="4"/>
      <c r="N5" s="4"/>
      <c r="O5" s="4"/>
      <c r="P5" s="4"/>
    </row>
    <row r="6" spans="1:16">
      <c r="A6" s="4"/>
      <c r="B6" s="4"/>
      <c r="C6" s="4"/>
      <c r="D6" s="4"/>
      <c r="E6" s="4"/>
      <c r="F6" s="4"/>
      <c r="G6" s="6"/>
      <c r="H6" s="6"/>
      <c r="I6" s="6"/>
      <c r="J6" s="6"/>
      <c r="K6" s="4"/>
      <c r="L6" s="4"/>
      <c r="M6" s="4"/>
      <c r="N6" s="4"/>
      <c r="O6" s="4"/>
      <c r="P6" s="4"/>
    </row>
    <row r="7" spans="1:16">
      <c r="A7" s="4"/>
      <c r="B7" s="4"/>
      <c r="C7" s="4"/>
      <c r="D7" s="9" t="s">
        <v>87</v>
      </c>
      <c r="E7" s="4"/>
      <c r="F7" s="4"/>
      <c r="G7" s="6"/>
      <c r="H7" s="24" t="s">
        <v>34</v>
      </c>
      <c r="I7" s="6"/>
      <c r="J7" s="24" t="s">
        <v>35</v>
      </c>
      <c r="K7" s="4"/>
      <c r="L7" s="24" t="s">
        <v>35</v>
      </c>
      <c r="M7" s="4"/>
      <c r="N7" s="24" t="s">
        <v>34</v>
      </c>
      <c r="O7" s="10" t="s">
        <v>11</v>
      </c>
      <c r="P7" s="4"/>
    </row>
    <row r="8" spans="1:16" ht="12.75" customHeight="1">
      <c r="A8" s="4"/>
      <c r="B8" s="4"/>
      <c r="C8" s="4"/>
      <c r="D8" s="4"/>
      <c r="E8" s="4"/>
      <c r="F8" s="4"/>
      <c r="G8" s="6"/>
      <c r="H8" s="6"/>
      <c r="I8" s="6"/>
      <c r="J8" s="6"/>
      <c r="K8" s="4"/>
      <c r="L8" s="4"/>
      <c r="M8" s="4"/>
      <c r="N8" s="4"/>
      <c r="O8" s="10" t="s">
        <v>12</v>
      </c>
      <c r="P8" s="4"/>
    </row>
    <row r="9" spans="1:16" ht="43.5" customHeight="1">
      <c r="A9" s="38" t="s">
        <v>18</v>
      </c>
      <c r="B9" s="38" t="s">
        <v>17</v>
      </c>
      <c r="C9" s="38" t="s">
        <v>16</v>
      </c>
      <c r="D9" s="38" t="s">
        <v>15</v>
      </c>
      <c r="E9" s="34" t="s">
        <v>14</v>
      </c>
      <c r="F9" s="38" t="s">
        <v>13</v>
      </c>
      <c r="G9" s="38" t="s">
        <v>2</v>
      </c>
      <c r="H9" s="38"/>
      <c r="I9" s="34" t="s">
        <v>4</v>
      </c>
      <c r="J9" s="34"/>
      <c r="K9" s="34" t="s">
        <v>7</v>
      </c>
      <c r="L9" s="34"/>
      <c r="M9" s="38" t="s">
        <v>8</v>
      </c>
      <c r="N9" s="38"/>
      <c r="O9" s="34" t="s">
        <v>9</v>
      </c>
      <c r="P9" s="35" t="s">
        <v>10</v>
      </c>
    </row>
    <row r="10" spans="1:16" ht="43.5" customHeight="1">
      <c r="A10" s="38"/>
      <c r="B10" s="38"/>
      <c r="C10" s="38"/>
      <c r="D10" s="38"/>
      <c r="E10" s="34"/>
      <c r="F10" s="38"/>
      <c r="G10" s="11" t="s">
        <v>5</v>
      </c>
      <c r="H10" s="11" t="s">
        <v>6</v>
      </c>
      <c r="I10" s="11" t="s">
        <v>5</v>
      </c>
      <c r="J10" s="11" t="s">
        <v>6</v>
      </c>
      <c r="K10" s="11" t="s">
        <v>5</v>
      </c>
      <c r="L10" s="11" t="s">
        <v>6</v>
      </c>
      <c r="M10" s="11" t="s">
        <v>5</v>
      </c>
      <c r="N10" s="11" t="s">
        <v>6</v>
      </c>
      <c r="O10" s="34"/>
      <c r="P10" s="36"/>
    </row>
    <row r="11" spans="1:16" ht="21" customHeight="1">
      <c r="A11" s="38"/>
      <c r="B11" s="38"/>
      <c r="C11" s="38"/>
      <c r="D11" s="38"/>
      <c r="E11" s="34"/>
      <c r="F11" s="38"/>
      <c r="G11" s="12">
        <v>20</v>
      </c>
      <c r="H11" s="13">
        <v>42.5</v>
      </c>
      <c r="I11" s="14">
        <v>25</v>
      </c>
      <c r="J11" s="11">
        <v>62.27</v>
      </c>
      <c r="K11" s="12">
        <v>25</v>
      </c>
      <c r="L11" s="13">
        <v>168.7</v>
      </c>
      <c r="M11" s="14">
        <v>30</v>
      </c>
      <c r="N11" s="11">
        <v>10</v>
      </c>
      <c r="O11" s="34"/>
      <c r="P11" s="36"/>
    </row>
    <row r="12" spans="1:16" ht="30">
      <c r="A12" s="38"/>
      <c r="B12" s="38"/>
      <c r="C12" s="38"/>
      <c r="D12" s="38"/>
      <c r="E12" s="34"/>
      <c r="F12" s="38"/>
      <c r="G12" s="15" t="s">
        <v>0</v>
      </c>
      <c r="H12" s="16" t="s">
        <v>1</v>
      </c>
      <c r="I12" s="15" t="s">
        <v>3</v>
      </c>
      <c r="J12" s="16" t="s">
        <v>1</v>
      </c>
      <c r="K12" s="15" t="s">
        <v>3</v>
      </c>
      <c r="L12" s="16" t="s">
        <v>1</v>
      </c>
      <c r="M12" s="15" t="s">
        <v>0</v>
      </c>
      <c r="N12" s="16" t="s">
        <v>1</v>
      </c>
      <c r="O12" s="34"/>
      <c r="P12" s="37"/>
    </row>
    <row r="13" spans="1:16" ht="30">
      <c r="A13" s="18">
        <v>5</v>
      </c>
      <c r="B13" s="28" t="s">
        <v>130</v>
      </c>
      <c r="C13" s="32" t="s">
        <v>97</v>
      </c>
      <c r="D13" s="21">
        <v>8</v>
      </c>
      <c r="E13" s="25" t="s">
        <v>50</v>
      </c>
      <c r="F13" s="20" t="s">
        <v>61</v>
      </c>
      <c r="G13" s="21">
        <v>21</v>
      </c>
      <c r="H13" s="22">
        <f t="shared" ref="H13:H23" si="0">20*G13/42.5</f>
        <v>9.882352941176471</v>
      </c>
      <c r="I13" s="21">
        <v>62.27</v>
      </c>
      <c r="J13" s="22">
        <f t="shared" ref="J13:J21" si="1">25*62.27/I13</f>
        <v>25</v>
      </c>
      <c r="K13" s="21">
        <v>168.7</v>
      </c>
      <c r="L13" s="22">
        <f t="shared" ref="L13:L20" si="2">25*168.7/K13</f>
        <v>25</v>
      </c>
      <c r="M13" s="21">
        <v>9.3000000000000007</v>
      </c>
      <c r="N13" s="22">
        <f t="shared" ref="N13:N21" si="3">30*M13/10</f>
        <v>27.9</v>
      </c>
      <c r="O13" s="30">
        <f t="shared" ref="O13:O23" si="4">H13+J13+L13+N13</f>
        <v>87.78235294117647</v>
      </c>
      <c r="P13" s="21">
        <v>1</v>
      </c>
    </row>
    <row r="14" spans="1:16" ht="30">
      <c r="A14" s="18">
        <v>8</v>
      </c>
      <c r="B14" s="28" t="s">
        <v>133</v>
      </c>
      <c r="C14" s="20" t="s">
        <v>134</v>
      </c>
      <c r="D14" s="21">
        <v>8</v>
      </c>
      <c r="E14" s="25" t="s">
        <v>37</v>
      </c>
      <c r="F14" s="20" t="s">
        <v>38</v>
      </c>
      <c r="G14" s="21">
        <v>23.5</v>
      </c>
      <c r="H14" s="22">
        <f t="shared" si="0"/>
        <v>11.058823529411764</v>
      </c>
      <c r="I14" s="21">
        <v>72.97</v>
      </c>
      <c r="J14" s="22">
        <f t="shared" si="1"/>
        <v>21.334109908181446</v>
      </c>
      <c r="K14" s="21">
        <v>171.24</v>
      </c>
      <c r="L14" s="22">
        <f t="shared" si="2"/>
        <v>24.629175426302265</v>
      </c>
      <c r="M14" s="21">
        <v>9.6999999999999993</v>
      </c>
      <c r="N14" s="22">
        <f t="shared" si="3"/>
        <v>29.1</v>
      </c>
      <c r="O14" s="30">
        <f t="shared" si="4"/>
        <v>86.122108863895477</v>
      </c>
      <c r="P14" s="21">
        <v>2</v>
      </c>
    </row>
    <row r="15" spans="1:16" ht="30">
      <c r="A15" s="18">
        <v>11</v>
      </c>
      <c r="B15" s="28" t="s">
        <v>137</v>
      </c>
      <c r="C15" s="32" t="s">
        <v>92</v>
      </c>
      <c r="D15" s="21">
        <v>8</v>
      </c>
      <c r="E15" s="25" t="s">
        <v>37</v>
      </c>
      <c r="F15" s="20" t="s">
        <v>38</v>
      </c>
      <c r="G15" s="21">
        <v>24</v>
      </c>
      <c r="H15" s="22">
        <f t="shared" si="0"/>
        <v>11.294117647058824</v>
      </c>
      <c r="I15" s="21">
        <v>71.73</v>
      </c>
      <c r="J15" s="22">
        <f t="shared" si="1"/>
        <v>21.702913704168409</v>
      </c>
      <c r="K15" s="21">
        <v>184</v>
      </c>
      <c r="L15" s="22">
        <f t="shared" si="2"/>
        <v>22.921195652173914</v>
      </c>
      <c r="M15" s="21">
        <v>9.6999999999999993</v>
      </c>
      <c r="N15" s="22">
        <f t="shared" si="3"/>
        <v>29.1</v>
      </c>
      <c r="O15" s="30">
        <f t="shared" si="4"/>
        <v>85.018227003401151</v>
      </c>
      <c r="P15" s="21">
        <v>3</v>
      </c>
    </row>
    <row r="16" spans="1:16" ht="30">
      <c r="A16" s="18">
        <v>6</v>
      </c>
      <c r="B16" s="28" t="s">
        <v>131</v>
      </c>
      <c r="C16" s="20" t="s">
        <v>94</v>
      </c>
      <c r="D16" s="21">
        <v>7</v>
      </c>
      <c r="E16" s="25" t="s">
        <v>95</v>
      </c>
      <c r="F16" s="20" t="s">
        <v>96</v>
      </c>
      <c r="G16" s="21">
        <v>17</v>
      </c>
      <c r="H16" s="22">
        <f t="shared" si="0"/>
        <v>8</v>
      </c>
      <c r="I16" s="21">
        <v>71.27</v>
      </c>
      <c r="J16" s="22">
        <f t="shared" si="1"/>
        <v>21.842991440999018</v>
      </c>
      <c r="K16" s="21">
        <v>182.9</v>
      </c>
      <c r="L16" s="22">
        <f t="shared" si="2"/>
        <v>23.0590486604702</v>
      </c>
      <c r="M16" s="21">
        <v>9.1</v>
      </c>
      <c r="N16" s="22">
        <f t="shared" si="3"/>
        <v>27.3</v>
      </c>
      <c r="O16" s="22">
        <f t="shared" si="4"/>
        <v>80.202040101469223</v>
      </c>
      <c r="P16" s="21">
        <v>4</v>
      </c>
    </row>
    <row r="17" spans="1:16" ht="30">
      <c r="A17" s="18">
        <v>4</v>
      </c>
      <c r="B17" s="28" t="s">
        <v>129</v>
      </c>
      <c r="C17" s="20" t="s">
        <v>138</v>
      </c>
      <c r="D17" s="21">
        <v>8</v>
      </c>
      <c r="E17" s="25" t="s">
        <v>50</v>
      </c>
      <c r="F17" s="20" t="s">
        <v>61</v>
      </c>
      <c r="G17" s="21">
        <v>25</v>
      </c>
      <c r="H17" s="22">
        <f t="shared" si="0"/>
        <v>11.764705882352942</v>
      </c>
      <c r="I17" s="21">
        <v>92.07</v>
      </c>
      <c r="J17" s="22">
        <f t="shared" si="1"/>
        <v>16.908330618008037</v>
      </c>
      <c r="K17" s="21">
        <v>194.4</v>
      </c>
      <c r="L17" s="22">
        <f t="shared" si="2"/>
        <v>21.694958847736626</v>
      </c>
      <c r="M17" s="21">
        <v>9.1999999999999993</v>
      </c>
      <c r="N17" s="22">
        <f t="shared" si="3"/>
        <v>27.6</v>
      </c>
      <c r="O17" s="22">
        <f t="shared" si="4"/>
        <v>77.967995348097617</v>
      </c>
      <c r="P17" s="21">
        <v>5</v>
      </c>
    </row>
    <row r="18" spans="1:16" ht="45">
      <c r="A18" s="18">
        <v>10</v>
      </c>
      <c r="B18" s="28" t="s">
        <v>136</v>
      </c>
      <c r="C18" s="20" t="s">
        <v>91</v>
      </c>
      <c r="D18" s="21">
        <v>6</v>
      </c>
      <c r="E18" s="25" t="s">
        <v>64</v>
      </c>
      <c r="F18" s="20" t="s">
        <v>65</v>
      </c>
      <c r="G18" s="21">
        <v>11.5</v>
      </c>
      <c r="H18" s="22">
        <f t="shared" si="0"/>
        <v>5.4117647058823533</v>
      </c>
      <c r="I18" s="21">
        <v>88.79</v>
      </c>
      <c r="J18" s="22">
        <f t="shared" si="1"/>
        <v>17.532942898975108</v>
      </c>
      <c r="K18" s="21">
        <v>172.6</v>
      </c>
      <c r="L18" s="22">
        <f t="shared" si="2"/>
        <v>24.435110081112398</v>
      </c>
      <c r="M18" s="21">
        <v>10</v>
      </c>
      <c r="N18" s="22">
        <f t="shared" si="3"/>
        <v>30</v>
      </c>
      <c r="O18" s="22">
        <f t="shared" si="4"/>
        <v>77.379817685969869</v>
      </c>
      <c r="P18" s="21">
        <v>6</v>
      </c>
    </row>
    <row r="19" spans="1:16" ht="30">
      <c r="A19" s="18">
        <v>7</v>
      </c>
      <c r="B19" s="28" t="s">
        <v>132</v>
      </c>
      <c r="C19" s="20" t="s">
        <v>98</v>
      </c>
      <c r="D19" s="21">
        <v>8</v>
      </c>
      <c r="E19" s="25" t="s">
        <v>85</v>
      </c>
      <c r="F19" s="20" t="s">
        <v>86</v>
      </c>
      <c r="G19" s="33">
        <v>13.5</v>
      </c>
      <c r="H19" s="22">
        <f t="shared" si="0"/>
        <v>6.3529411764705879</v>
      </c>
      <c r="I19" s="21">
        <v>70.67</v>
      </c>
      <c r="J19" s="22">
        <f t="shared" si="1"/>
        <v>22.028442054620065</v>
      </c>
      <c r="K19" s="21">
        <v>205.9</v>
      </c>
      <c r="L19" s="22">
        <f t="shared" si="2"/>
        <v>20.483244293346285</v>
      </c>
      <c r="M19" s="21">
        <v>9</v>
      </c>
      <c r="N19" s="22">
        <f t="shared" si="3"/>
        <v>27</v>
      </c>
      <c r="O19" s="22">
        <f t="shared" si="4"/>
        <v>75.864627524436941</v>
      </c>
      <c r="P19" s="21">
        <v>7</v>
      </c>
    </row>
    <row r="20" spans="1:16" ht="30">
      <c r="A20" s="18">
        <v>9</v>
      </c>
      <c r="B20" s="28" t="s">
        <v>135</v>
      </c>
      <c r="C20" s="20" t="s">
        <v>93</v>
      </c>
      <c r="D20" s="21">
        <v>8</v>
      </c>
      <c r="E20" s="25" t="s">
        <v>37</v>
      </c>
      <c r="F20" s="20" t="s">
        <v>38</v>
      </c>
      <c r="G20" s="33">
        <v>17.5</v>
      </c>
      <c r="H20" s="22">
        <f t="shared" si="0"/>
        <v>8.235294117647058</v>
      </c>
      <c r="I20" s="21">
        <v>105.91</v>
      </c>
      <c r="J20" s="22">
        <f t="shared" si="1"/>
        <v>14.698800868662072</v>
      </c>
      <c r="K20" s="21">
        <v>190.7</v>
      </c>
      <c r="L20" s="22">
        <f t="shared" si="2"/>
        <v>22.115888830624019</v>
      </c>
      <c r="M20" s="21">
        <v>9.1</v>
      </c>
      <c r="N20" s="22">
        <f t="shared" si="3"/>
        <v>27.3</v>
      </c>
      <c r="O20" s="22">
        <f t="shared" si="4"/>
        <v>72.349983816933147</v>
      </c>
      <c r="P20" s="21">
        <v>8</v>
      </c>
    </row>
    <row r="21" spans="1:16" ht="30">
      <c r="A21" s="18">
        <v>2</v>
      </c>
      <c r="B21" s="28" t="s">
        <v>128</v>
      </c>
      <c r="C21" s="20" t="s">
        <v>90</v>
      </c>
      <c r="D21" s="21">
        <v>8</v>
      </c>
      <c r="E21" s="25" t="s">
        <v>45</v>
      </c>
      <c r="F21" s="20" t="s">
        <v>32</v>
      </c>
      <c r="G21" s="21">
        <v>9.5</v>
      </c>
      <c r="H21" s="22">
        <f t="shared" si="0"/>
        <v>4.4705882352941178</v>
      </c>
      <c r="I21" s="21">
        <v>126.07</v>
      </c>
      <c r="J21" s="22">
        <f t="shared" si="1"/>
        <v>12.348298564289681</v>
      </c>
      <c r="K21" s="21">
        <v>0</v>
      </c>
      <c r="L21" s="22">
        <v>0</v>
      </c>
      <c r="M21" s="21">
        <v>7.6</v>
      </c>
      <c r="N21" s="22">
        <f t="shared" si="3"/>
        <v>22.8</v>
      </c>
      <c r="O21" s="22">
        <f t="shared" si="4"/>
        <v>39.618886799583805</v>
      </c>
      <c r="P21" s="21">
        <v>9</v>
      </c>
    </row>
    <row r="22" spans="1:16" ht="30">
      <c r="A22" s="18">
        <v>1</v>
      </c>
      <c r="B22" s="19"/>
      <c r="C22" s="20" t="s">
        <v>88</v>
      </c>
      <c r="D22" s="21">
        <v>7</v>
      </c>
      <c r="E22" s="25" t="s">
        <v>73</v>
      </c>
      <c r="F22" s="20" t="s">
        <v>75</v>
      </c>
      <c r="G22" s="21">
        <v>0</v>
      </c>
      <c r="H22" s="22">
        <f t="shared" si="0"/>
        <v>0</v>
      </c>
      <c r="I22" s="21">
        <v>0</v>
      </c>
      <c r="J22" s="22">
        <v>0</v>
      </c>
      <c r="K22" s="21">
        <v>0</v>
      </c>
      <c r="L22" s="22">
        <v>0</v>
      </c>
      <c r="M22" s="21">
        <v>0</v>
      </c>
      <c r="N22" s="22">
        <v>0</v>
      </c>
      <c r="O22" s="22">
        <f t="shared" si="4"/>
        <v>0</v>
      </c>
      <c r="P22" s="21"/>
    </row>
    <row r="23" spans="1:16" ht="30">
      <c r="A23" s="18">
        <v>3</v>
      </c>
      <c r="B23" s="19"/>
      <c r="C23" s="20" t="s">
        <v>89</v>
      </c>
      <c r="D23" s="21">
        <v>7</v>
      </c>
      <c r="E23" s="25" t="s">
        <v>73</v>
      </c>
      <c r="F23" s="20" t="s">
        <v>75</v>
      </c>
      <c r="G23" s="21">
        <v>0</v>
      </c>
      <c r="H23" s="22">
        <f t="shared" si="0"/>
        <v>0</v>
      </c>
      <c r="I23" s="21">
        <v>0</v>
      </c>
      <c r="J23" s="22">
        <v>0</v>
      </c>
      <c r="K23" s="21">
        <v>0</v>
      </c>
      <c r="L23" s="22">
        <v>0</v>
      </c>
      <c r="M23" s="21">
        <v>0</v>
      </c>
      <c r="N23" s="22">
        <f>30*M23/10</f>
        <v>0</v>
      </c>
      <c r="O23" s="22">
        <f t="shared" si="4"/>
        <v>0</v>
      </c>
      <c r="P23" s="21"/>
    </row>
    <row r="24" spans="1:16">
      <c r="A24" s="18">
        <v>12</v>
      </c>
      <c r="B24" s="19"/>
      <c r="C24" s="26"/>
      <c r="D24" s="26"/>
      <c r="E24" s="26"/>
      <c r="F24" s="26"/>
      <c r="G24" s="21"/>
      <c r="H24" s="23"/>
      <c r="I24" s="21"/>
      <c r="J24" s="23"/>
      <c r="K24" s="21"/>
      <c r="L24" s="23"/>
      <c r="M24" s="21"/>
      <c r="N24" s="23"/>
      <c r="O24" s="23"/>
      <c r="P24" s="21"/>
    </row>
    <row r="25" spans="1:16">
      <c r="A25" s="2" t="s">
        <v>19</v>
      </c>
      <c r="G25"/>
      <c r="H25"/>
      <c r="I25"/>
      <c r="J25"/>
    </row>
    <row r="26" spans="1:16">
      <c r="A26" s="2" t="s">
        <v>20</v>
      </c>
      <c r="G26"/>
      <c r="H26"/>
      <c r="I26"/>
      <c r="J26"/>
    </row>
    <row r="27" spans="1:16">
      <c r="A27" s="2" t="s">
        <v>21</v>
      </c>
      <c r="G27"/>
      <c r="H27"/>
      <c r="I27"/>
      <c r="J27"/>
    </row>
    <row r="28" spans="1:16">
      <c r="A28" s="2" t="s">
        <v>22</v>
      </c>
      <c r="G28"/>
      <c r="H28"/>
      <c r="I28"/>
      <c r="J28"/>
    </row>
    <row r="29" spans="1:16">
      <c r="G29"/>
      <c r="H29"/>
      <c r="I29"/>
      <c r="J29"/>
    </row>
    <row r="30" spans="1:16">
      <c r="G30"/>
      <c r="H30"/>
      <c r="I30"/>
      <c r="J30"/>
    </row>
    <row r="31" spans="1:16">
      <c r="G31"/>
      <c r="H31"/>
      <c r="I31"/>
      <c r="J31"/>
    </row>
  </sheetData>
  <sortState ref="A13:O23">
    <sortCondition descending="1" ref="O13:O23"/>
  </sortState>
  <mergeCells count="12">
    <mergeCell ref="P9:P12"/>
    <mergeCell ref="A9:A12"/>
    <mergeCell ref="B9:B12"/>
    <mergeCell ref="C9:C12"/>
    <mergeCell ref="D9:D12"/>
    <mergeCell ref="E9:E12"/>
    <mergeCell ref="F9:F12"/>
    <mergeCell ref="G9:H9"/>
    <mergeCell ref="I9:J9"/>
    <mergeCell ref="K9:L9"/>
    <mergeCell ref="M9:N9"/>
    <mergeCell ref="O9:O12"/>
  </mergeCells>
  <pageMargins left="0.19685039370078741" right="0.19685039370078741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9-11 ЮНОШИ</vt:lpstr>
      <vt:lpstr>9-11 ДЕВУШКИ</vt:lpstr>
      <vt:lpstr>7-8 ЮНОШИ</vt:lpstr>
      <vt:lpstr>7-8 ДЕВУШКИ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2025-10-20T03:43:17Z</cp:lastPrinted>
  <dcterms:created xsi:type="dcterms:W3CDTF">2025-10-19T20:28:21Z</dcterms:created>
  <dcterms:modified xsi:type="dcterms:W3CDTF">2025-10-22T14:02:55Z</dcterms:modified>
</cp:coreProperties>
</file>